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~1\B)CUEN~1\B)INFO~1\BE165~1.2)E\29E25~1.EST\"/>
    </mc:Choice>
  </mc:AlternateContent>
  <xr:revisionPtr revIDLastSave="0" documentId="12_ncr:500000_{7B89B83C-A186-4B2E-961E-2145758D7E5C}" xr6:coauthVersionLast="31" xr6:coauthVersionMax="31" xr10:uidLastSave="{00000000-0000-0000-0000-000000000000}"/>
  <bookViews>
    <workbookView xWindow="-15" yWindow="-15" windowWidth="9600" windowHeight="11415" xr2:uid="{00000000-000D-0000-FFFF-FFFF00000000}"/>
  </bookViews>
  <sheets>
    <sheet name="DICIEMBRE" sheetId="9" r:id="rId1"/>
  </sheets>
  <externalReferences>
    <externalReference r:id="rId2"/>
  </externalReferences>
  <definedNames>
    <definedName name="_xlnm.Print_Titles" localSheetId="0">DICIEMBRE!$1:$9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9" l="1"/>
  <c r="F56" i="9"/>
  <c r="E33" i="9" l="1"/>
  <c r="D84" i="9" l="1"/>
  <c r="H83" i="9" l="1"/>
  <c r="I83" i="9" s="1"/>
  <c r="E83" i="9"/>
  <c r="G82" i="9"/>
  <c r="H82" i="9" s="1"/>
  <c r="I82" i="9" s="1"/>
  <c r="E82" i="9"/>
  <c r="G81" i="9"/>
  <c r="H81" i="9" s="1"/>
  <c r="I81" i="9" s="1"/>
  <c r="E81" i="9"/>
  <c r="G80" i="9"/>
  <c r="H80" i="9" s="1"/>
  <c r="I80" i="9" s="1"/>
  <c r="E80" i="9"/>
  <c r="G79" i="9"/>
  <c r="E79" i="9"/>
  <c r="G78" i="9"/>
  <c r="H78" i="9" s="1"/>
  <c r="I78" i="9" s="1"/>
  <c r="E78" i="9"/>
  <c r="H77" i="9"/>
  <c r="I77" i="9" s="1"/>
  <c r="E77" i="9"/>
  <c r="H75" i="9"/>
  <c r="I75" i="9" s="1"/>
  <c r="E75" i="9"/>
  <c r="H74" i="9"/>
  <c r="I74" i="9" s="1"/>
  <c r="E74" i="9"/>
  <c r="H73" i="9"/>
  <c r="I73" i="9" s="1"/>
  <c r="E73" i="9"/>
  <c r="H72" i="9"/>
  <c r="I72" i="9" s="1"/>
  <c r="E72" i="9"/>
  <c r="H71" i="9"/>
  <c r="I71" i="9" s="1"/>
  <c r="E71" i="9"/>
  <c r="H70" i="9"/>
  <c r="I70" i="9" s="1"/>
  <c r="E70" i="9"/>
  <c r="H69" i="9"/>
  <c r="I69" i="9" s="1"/>
  <c r="E69" i="9"/>
  <c r="H68" i="9"/>
  <c r="I68" i="9" s="1"/>
  <c r="F68" i="9"/>
  <c r="E68" i="9"/>
  <c r="H67" i="9"/>
  <c r="I67" i="9" s="1"/>
  <c r="E67" i="9"/>
  <c r="H66" i="9"/>
  <c r="I66" i="9" s="1"/>
  <c r="E66" i="9"/>
  <c r="G65" i="9"/>
  <c r="F65" i="9"/>
  <c r="C64" i="9"/>
  <c r="I64" i="9" s="1"/>
  <c r="H63" i="9"/>
  <c r="E63" i="9"/>
  <c r="H62" i="9"/>
  <c r="E62" i="9"/>
  <c r="H61" i="9"/>
  <c r="C61" i="9"/>
  <c r="E61" i="9" s="1"/>
  <c r="H60" i="9"/>
  <c r="C60" i="9"/>
  <c r="E60" i="9" s="1"/>
  <c r="H59" i="9"/>
  <c r="E59" i="9"/>
  <c r="H58" i="9"/>
  <c r="E58" i="9"/>
  <c r="H57" i="9"/>
  <c r="H56" i="9" s="1"/>
  <c r="C57" i="9"/>
  <c r="E57" i="9" s="1"/>
  <c r="G56" i="9"/>
  <c r="G55" i="9"/>
  <c r="H55" i="9" s="1"/>
  <c r="E55" i="9"/>
  <c r="H54" i="9"/>
  <c r="E54" i="9"/>
  <c r="E53" i="9"/>
  <c r="G53" i="9" s="1"/>
  <c r="H52" i="9"/>
  <c r="C52" i="9"/>
  <c r="E52" i="9" s="1"/>
  <c r="I52" i="9" s="1"/>
  <c r="H51" i="9"/>
  <c r="E51" i="9"/>
  <c r="I51" i="9" s="1"/>
  <c r="H50" i="9"/>
  <c r="C50" i="9"/>
  <c r="H49" i="9"/>
  <c r="E49" i="9"/>
  <c r="I49" i="9" s="1"/>
  <c r="E47" i="9"/>
  <c r="G47" i="9" s="1"/>
  <c r="H47" i="9" s="1"/>
  <c r="I47" i="9" s="1"/>
  <c r="H46" i="9"/>
  <c r="E46" i="9"/>
  <c r="E45" i="9"/>
  <c r="E44" i="9"/>
  <c r="H43" i="9"/>
  <c r="E43" i="9"/>
  <c r="H42" i="9"/>
  <c r="E42" i="9"/>
  <c r="H41" i="9"/>
  <c r="E41" i="9"/>
  <c r="E39" i="9"/>
  <c r="G39" i="9" s="1"/>
  <c r="H38" i="9"/>
  <c r="E38" i="9"/>
  <c r="H37" i="9"/>
  <c r="E37" i="9"/>
  <c r="H36" i="9"/>
  <c r="E36" i="9"/>
  <c r="H35" i="9"/>
  <c r="E35" i="9"/>
  <c r="H34" i="9"/>
  <c r="E34" i="9"/>
  <c r="I33" i="9"/>
  <c r="H32" i="9"/>
  <c r="E32" i="9"/>
  <c r="H31" i="9"/>
  <c r="E31" i="9"/>
  <c r="E30" i="9"/>
  <c r="H30" i="9" s="1"/>
  <c r="H29" i="9"/>
  <c r="E29" i="9"/>
  <c r="H28" i="9"/>
  <c r="E28" i="9"/>
  <c r="H27" i="9"/>
  <c r="E27" i="9"/>
  <c r="H25" i="9"/>
  <c r="E25" i="9"/>
  <c r="H24" i="9"/>
  <c r="E24" i="9"/>
  <c r="H23" i="9"/>
  <c r="E23" i="9"/>
  <c r="H22" i="9"/>
  <c r="E22" i="9"/>
  <c r="H21" i="9"/>
  <c r="E21" i="9"/>
  <c r="H20" i="9"/>
  <c r="E20" i="9"/>
  <c r="H19" i="9"/>
  <c r="E19" i="9"/>
  <c r="G18" i="9"/>
  <c r="H17" i="9"/>
  <c r="E17" i="9"/>
  <c r="H16" i="9"/>
  <c r="E16" i="9"/>
  <c r="I16" i="9" s="1"/>
  <c r="H15" i="9"/>
  <c r="E15" i="9"/>
  <c r="G14" i="9"/>
  <c r="H14" i="9" s="1"/>
  <c r="E14" i="9"/>
  <c r="H13" i="9"/>
  <c r="E13" i="9"/>
  <c r="I13" i="9" s="1"/>
  <c r="H12" i="9"/>
  <c r="E12" i="9"/>
  <c r="H11" i="9"/>
  <c r="E11" i="9"/>
  <c r="G10" i="9"/>
  <c r="H18" i="9" l="1"/>
  <c r="I22" i="9"/>
  <c r="I36" i="9"/>
  <c r="G76" i="9"/>
  <c r="H79" i="9"/>
  <c r="I79" i="9" s="1"/>
  <c r="I76" i="9" s="1"/>
  <c r="I55" i="9"/>
  <c r="I59" i="9"/>
  <c r="I61" i="9"/>
  <c r="I63" i="9"/>
  <c r="I14" i="9"/>
  <c r="C84" i="9"/>
  <c r="H10" i="9"/>
  <c r="F18" i="9"/>
  <c r="I35" i="9"/>
  <c r="I58" i="9"/>
  <c r="I62" i="9"/>
  <c r="I54" i="9"/>
  <c r="I53" i="9"/>
  <c r="G48" i="9"/>
  <c r="G30" i="9"/>
  <c r="G26" i="9" s="1"/>
  <c r="H39" i="9"/>
  <c r="I39" i="9" s="1"/>
  <c r="F26" i="9"/>
  <c r="I38" i="9"/>
  <c r="I57" i="9"/>
  <c r="I46" i="9"/>
  <c r="I43" i="9"/>
  <c r="I42" i="9"/>
  <c r="I41" i="9"/>
  <c r="I37" i="9"/>
  <c r="I34" i="9"/>
  <c r="I32" i="9"/>
  <c r="I31" i="9"/>
  <c r="I29" i="9"/>
  <c r="I28" i="9"/>
  <c r="I27" i="9"/>
  <c r="I25" i="9"/>
  <c r="I24" i="9"/>
  <c r="I23" i="9"/>
  <c r="I21" i="9"/>
  <c r="I20" i="9"/>
  <c r="I19" i="9"/>
  <c r="I17" i="9"/>
  <c r="I15" i="9"/>
  <c r="I12" i="9"/>
  <c r="I11" i="9"/>
  <c r="I30" i="9"/>
  <c r="I60" i="9"/>
  <c r="I65" i="9"/>
  <c r="F10" i="9"/>
  <c r="G44" i="9"/>
  <c r="G45" i="9"/>
  <c r="H45" i="9" s="1"/>
  <c r="I45" i="9" s="1"/>
  <c r="E50" i="9"/>
  <c r="H53" i="9"/>
  <c r="H48" i="9" s="1"/>
  <c r="E64" i="9"/>
  <c r="H65" i="9"/>
  <c r="H76" i="9"/>
  <c r="E84" i="9" l="1"/>
  <c r="H26" i="9"/>
  <c r="I56" i="9"/>
  <c r="I18" i="9"/>
  <c r="I10" i="9"/>
  <c r="I26" i="9"/>
  <c r="I50" i="9"/>
  <c r="I48" i="9" s="1"/>
  <c r="F48" i="9"/>
  <c r="F84" i="9" s="1"/>
  <c r="H44" i="9"/>
  <c r="G40" i="9"/>
  <c r="G84" i="9" s="1"/>
  <c r="H40" i="9" l="1"/>
  <c r="H84" i="9" s="1"/>
  <c r="I44" i="9"/>
  <c r="I40" i="9" s="1"/>
  <c r="I84" i="9" s="1"/>
</calcChain>
</file>

<file path=xl/sharedStrings.xml><?xml version="1.0" encoding="utf-8"?>
<sst xmlns="http://schemas.openxmlformats.org/spreadsheetml/2006/main" count="91" uniqueCount="47">
  <si>
    <t>AYUNTAMIENTO DE : EMILIANO ZAPATA, HGO</t>
  </si>
  <si>
    <t>RESUMEN POR CAPÍTULO DEL GASTO</t>
  </si>
  <si>
    <t>CÓDIGO</t>
  </si>
  <si>
    <t>CAPÍTULO POR FONDO</t>
  </si>
  <si>
    <t>IMPORTE POR CAPÍTULO</t>
  </si>
  <si>
    <t>DEVENGADO</t>
  </si>
  <si>
    <t>PAGADO</t>
  </si>
  <si>
    <t>SERVICIOS PERSONALES</t>
  </si>
  <si>
    <t>REPO</t>
  </si>
  <si>
    <t>FUPO</t>
  </si>
  <si>
    <t>FOMENTO MUNICIPAL</t>
  </si>
  <si>
    <t>FISM</t>
  </si>
  <si>
    <t>FORTAMUN-DF</t>
  </si>
  <si>
    <t>FOFIS</t>
  </si>
  <si>
    <t>(FONDO)</t>
  </si>
  <si>
    <t>MATERIALES Y SUMINISTROS</t>
  </si>
  <si>
    <t>SERVICIOS GENERALES</t>
  </si>
  <si>
    <t>IMPUESTO SOBRE AUTOMOVILES NUEVOS</t>
  </si>
  <si>
    <t>IMPUESTO ESPECIAL SOBRE PRODUCCION Y SERVICIOS</t>
  </si>
  <si>
    <t>INCENTIVO A LA VENTA FINAL DE GASOLINAS Y DIESEL</t>
  </si>
  <si>
    <t>COMPENSACION DEL IMPUESTO SOBRE AUTOMOVILES NUEVOS</t>
  </si>
  <si>
    <t>MULTAS ADMVAS</t>
  </si>
  <si>
    <t>FODEIM</t>
  </si>
  <si>
    <t>TRANSFERENCIAS, ASIGNACIONES, SUBSIDIOS Y OTRAS AYUDAS</t>
  </si>
  <si>
    <t>BIENES MUEBLES, INMUEBLES E INTANGIBLES</t>
  </si>
  <si>
    <t>FINANCIMIENTO</t>
  </si>
  <si>
    <t>INVERSIÓN PÚBLICA</t>
  </si>
  <si>
    <t>FOPEDEP</t>
  </si>
  <si>
    <t>FAIP</t>
  </si>
  <si>
    <t>RAMO 22 TRANSFEERENCIAS</t>
  </si>
  <si>
    <t>INVERSIONES FINANCIERAS Y OTRAS PROVISIONES</t>
  </si>
  <si>
    <t>PARTICIPACIONES Y APORTACIONES</t>
  </si>
  <si>
    <t>DEUDA PÚBLICA</t>
  </si>
  <si>
    <t>FUPI</t>
  </si>
  <si>
    <t>TOTAL</t>
  </si>
  <si>
    <t>POR EJERCER</t>
  </si>
  <si>
    <t>APROBADO</t>
  </si>
  <si>
    <t>AMPLIACION/ REDUCCION</t>
  </si>
  <si>
    <t>MODIFICADO</t>
  </si>
  <si>
    <t>INSTANCIA DE LA MUJER</t>
  </si>
  <si>
    <t>PRESUPUESTO DE EGRESOS PARA EL EJERCICIO FISCAL 2017</t>
  </si>
  <si>
    <t>COMPENSACION</t>
  </si>
  <si>
    <t>DICIEMBRE</t>
  </si>
  <si>
    <t>RECAUDACION DE IMPUESTO</t>
  </si>
  <si>
    <t xml:space="preserve">             ELABORO:                                                                           REVISO:                                                                                             Vo. Bo.</t>
  </si>
  <si>
    <t xml:space="preserve">  L.A.P. MAURICIO WENDY MENDOZA SALAZAR                          C.Pr. ANTONIO ESPINOZA ESPINOZA                                                                    C. ANAHI ORTIZ AVELAR                 </t>
  </si>
  <si>
    <t xml:space="preserve"> TESORERO MUNICIPAL                                                                 PRESIDENTE MUNICIPAL                                                                             SINDICO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</si>
</sst>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164" fontId="0" fillId="2" borderId="0" xfId="0" applyNumberFormat="1" applyFill="1"/>
    <xf numFmtId="0" fontId="6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64" fontId="6" fillId="2" borderId="4" xfId="0" applyNumberFormat="1" applyFont="1" applyFill="1" applyBorder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164" fontId="8" fillId="2" borderId="13" xfId="0" applyNumberFormat="1" applyFont="1" applyFill="1" applyBorder="1"/>
    <xf numFmtId="164" fontId="9" fillId="2" borderId="13" xfId="1" applyNumberFormat="1" applyFont="1" applyFill="1" applyBorder="1" applyAlignment="1">
      <alignment horizontal="right"/>
    </xf>
    <xf numFmtId="164" fontId="9" fillId="2" borderId="14" xfId="1" applyNumberFormat="1" applyFont="1" applyFill="1" applyBorder="1" applyAlignment="1">
      <alignment horizontal="right"/>
    </xf>
    <xf numFmtId="0" fontId="10" fillId="2" borderId="1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justify" vertical="center" wrapText="1"/>
    </xf>
    <xf numFmtId="164" fontId="6" fillId="2" borderId="13" xfId="0" applyNumberFormat="1" applyFont="1" applyFill="1" applyBorder="1"/>
    <xf numFmtId="0" fontId="7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vertical="center" wrapText="1"/>
    </xf>
    <xf numFmtId="10" fontId="9" fillId="2" borderId="13" xfId="1" applyNumberFormat="1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164" fontId="8" fillId="2" borderId="9" xfId="0" applyNumberFormat="1" applyFont="1" applyFill="1" applyBorder="1"/>
    <xf numFmtId="164" fontId="6" fillId="2" borderId="19" xfId="0" applyNumberFormat="1" applyFont="1" applyFill="1" applyBorder="1"/>
    <xf numFmtId="0" fontId="11" fillId="0" borderId="0" xfId="0" applyFont="1" applyBorder="1" applyAlignment="1"/>
    <xf numFmtId="4" fontId="11" fillId="0" borderId="0" xfId="0" applyNumberFormat="1" applyFont="1" applyBorder="1" applyAlignment="1">
      <alignment vertical="center"/>
    </xf>
    <xf numFmtId="0" fontId="12" fillId="0" borderId="0" xfId="0" applyFont="1"/>
    <xf numFmtId="4" fontId="12" fillId="0" borderId="0" xfId="0" applyNumberFormat="1" applyFont="1" applyFill="1"/>
    <xf numFmtId="4" fontId="13" fillId="0" borderId="0" xfId="0" applyNumberFormat="1" applyFont="1"/>
    <xf numFmtId="4" fontId="9" fillId="0" borderId="0" xfId="0" applyNumberFormat="1" applyFont="1"/>
    <xf numFmtId="43" fontId="14" fillId="2" borderId="0" xfId="2" applyFont="1" applyFill="1"/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/>
    <xf numFmtId="0" fontId="12" fillId="0" borderId="0" xfId="0" applyFont="1" applyFill="1"/>
    <xf numFmtId="0" fontId="15" fillId="0" borderId="0" xfId="0" applyFont="1" applyBorder="1" applyAlignment="1">
      <alignment horizontal="left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84</xdr:row>
      <xdr:rowOff>0</xdr:rowOff>
    </xdr:from>
    <xdr:ext cx="7316932" cy="547688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91B95B8-8C6B-48ED-8F9E-BBF7491BF648}"/>
            </a:ext>
          </a:extLst>
        </xdr:cNvPr>
        <xdr:cNvSpPr txBox="1"/>
      </xdr:nvSpPr>
      <xdr:spPr>
        <a:xfrm>
          <a:off x="0" y="98793300"/>
          <a:ext cx="7316932" cy="547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endParaRPr lang="es-MX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SUPUESTO%20%20DE%20EGRESOS\21-PRESUPESTO%20DE%20EGRESOS2016\4.%20Formatos%20Presupuesto%202016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 "/>
      <sheetName val="PE-06"/>
      <sheetName val="PE-07"/>
      <sheetName val="PE-08"/>
      <sheetName val="PE-09"/>
      <sheetName val="PE-10"/>
    </sheetNames>
    <sheetDataSet>
      <sheetData sheetId="0">
        <row r="11">
          <cell r="D11">
            <v>1790408.4000000001</v>
          </cell>
        </row>
        <row r="389">
          <cell r="C389">
            <v>0</v>
          </cell>
        </row>
        <row r="392">
          <cell r="D392">
            <v>0</v>
          </cell>
        </row>
        <row r="420">
          <cell r="C420">
            <v>0</v>
          </cell>
        </row>
        <row r="422">
          <cell r="D422">
            <v>0</v>
          </cell>
        </row>
        <row r="426">
          <cell r="D426">
            <v>2673127</v>
          </cell>
        </row>
        <row r="473">
          <cell r="D47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B1" zoomScaleNormal="100" zoomScaleSheetLayoutView="100" workbookViewId="0">
      <pane xSplit="1" ySplit="9" topLeftCell="C80" activePane="bottomRight" state="frozen"/>
      <selection activeCell="B1" sqref="B1"/>
      <selection pane="topRight" activeCell="C1" sqref="C1"/>
      <selection pane="bottomLeft" activeCell="B12" sqref="B12"/>
      <selection pane="bottomRight" activeCell="F85" sqref="F85"/>
    </sheetView>
  </sheetViews>
  <sheetFormatPr baseColWidth="10" defaultRowHeight="15" x14ac:dyDescent="0.25"/>
  <cols>
    <col min="1" max="1" width="8.5703125" style="2" customWidth="1"/>
    <col min="2" max="2" width="38.28515625" style="2" customWidth="1"/>
    <col min="3" max="3" width="11.7109375" style="2" bestFit="1" customWidth="1"/>
    <col min="4" max="4" width="11.5703125" style="2" bestFit="1" customWidth="1"/>
    <col min="5" max="5" width="13.85546875" style="2" bestFit="1" customWidth="1"/>
    <col min="6" max="6" width="12.7109375" style="2" bestFit="1" customWidth="1"/>
    <col min="7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22.7109375" style="2" customWidth="1"/>
    <col min="14" max="16384" width="11.4257812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</row>
    <row r="2" spans="1:13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13" ht="11.2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3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</row>
    <row r="5" spans="1:13" ht="9.75" customHeight="1" x14ac:dyDescent="0.25">
      <c r="A5" s="4"/>
      <c r="B5" s="4"/>
      <c r="C5" s="4"/>
      <c r="D5" s="4"/>
      <c r="E5" s="4"/>
      <c r="F5" s="4"/>
      <c r="G5" s="4"/>
      <c r="H5" s="4"/>
      <c r="I5" s="4"/>
    </row>
    <row r="6" spans="1:13" x14ac:dyDescent="0.25">
      <c r="A6" s="47" t="s">
        <v>40</v>
      </c>
      <c r="B6" s="47"/>
      <c r="C6" s="47"/>
      <c r="D6" s="47"/>
      <c r="E6" s="47"/>
      <c r="F6" s="47"/>
      <c r="G6" s="47"/>
      <c r="H6" s="47"/>
      <c r="I6" s="47"/>
    </row>
    <row r="7" spans="1:13" ht="11.25" customHeight="1" thickBot="1" x14ac:dyDescent="0.3">
      <c r="A7" s="4"/>
      <c r="B7" s="4"/>
      <c r="C7" s="4"/>
      <c r="D7" s="4"/>
      <c r="E7" s="4"/>
      <c r="F7" s="4"/>
      <c r="G7" s="4"/>
      <c r="H7" s="48" t="s">
        <v>42</v>
      </c>
      <c r="I7" s="48"/>
    </row>
    <row r="8" spans="1:13" x14ac:dyDescent="0.25">
      <c r="A8" s="49" t="s">
        <v>2</v>
      </c>
      <c r="B8" s="51" t="s">
        <v>3</v>
      </c>
      <c r="C8" s="53" t="s">
        <v>36</v>
      </c>
      <c r="D8" s="43" t="s">
        <v>37</v>
      </c>
      <c r="E8" s="43" t="s">
        <v>38</v>
      </c>
      <c r="F8" s="55" t="s">
        <v>4</v>
      </c>
      <c r="G8" s="43" t="s">
        <v>5</v>
      </c>
      <c r="H8" s="45" t="s">
        <v>6</v>
      </c>
      <c r="I8" s="45" t="s">
        <v>35</v>
      </c>
    </row>
    <row r="9" spans="1:13" ht="15.75" thickBot="1" x14ac:dyDescent="0.3">
      <c r="A9" s="50"/>
      <c r="B9" s="52"/>
      <c r="C9" s="54"/>
      <c r="D9" s="44"/>
      <c r="E9" s="44"/>
      <c r="F9" s="56"/>
      <c r="G9" s="44"/>
      <c r="H9" s="46"/>
      <c r="I9" s="46"/>
    </row>
    <row r="10" spans="1:13" s="5" customFormat="1" x14ac:dyDescent="0.25">
      <c r="A10" s="7">
        <v>1000</v>
      </c>
      <c r="B10" s="8" t="s">
        <v>7</v>
      </c>
      <c r="C10" s="9"/>
      <c r="D10" s="9"/>
      <c r="E10" s="9"/>
      <c r="F10" s="9">
        <f>E11+E12+E13+E14+E15+E16+E17</f>
        <v>17282467.48</v>
      </c>
      <c r="G10" s="9">
        <f>G11+G12+G13+G14+G15+G16+G17</f>
        <v>17282467.48</v>
      </c>
      <c r="H10" s="9">
        <f t="shared" ref="H10:I10" si="0">H11+H12+H13+H14+H15+H16+H17</f>
        <v>17282467.48</v>
      </c>
      <c r="I10" s="9">
        <f t="shared" si="0"/>
        <v>0</v>
      </c>
    </row>
    <row r="11" spans="1:13" x14ac:dyDescent="0.25">
      <c r="A11" s="10"/>
      <c r="B11" s="11" t="s">
        <v>8</v>
      </c>
      <c r="C11" s="12">
        <v>1104601.23</v>
      </c>
      <c r="D11" s="12">
        <v>-616121.57999999996</v>
      </c>
      <c r="E11" s="12">
        <f>C11+D11</f>
        <v>488479.65</v>
      </c>
      <c r="F11" s="12"/>
      <c r="G11" s="12">
        <v>488479.65</v>
      </c>
      <c r="H11" s="13">
        <f>G11</f>
        <v>488479.65</v>
      </c>
      <c r="I11" s="14">
        <f>E11-H11</f>
        <v>0</v>
      </c>
      <c r="K11" s="6"/>
    </row>
    <row r="12" spans="1:13" x14ac:dyDescent="0.25">
      <c r="A12" s="10"/>
      <c r="B12" s="11" t="s">
        <v>9</v>
      </c>
      <c r="C12" s="12">
        <v>7107912</v>
      </c>
      <c r="D12" s="12">
        <v>2151711.25</v>
      </c>
      <c r="E12" s="12">
        <f>C12+D12</f>
        <v>9259623.25</v>
      </c>
      <c r="F12" s="12"/>
      <c r="G12" s="12">
        <v>9259623.25</v>
      </c>
      <c r="H12" s="13">
        <f t="shared" ref="H12:H17" si="1">G12</f>
        <v>9259623.25</v>
      </c>
      <c r="I12" s="14">
        <f>E12-H12</f>
        <v>0</v>
      </c>
      <c r="M12" s="6"/>
    </row>
    <row r="13" spans="1:13" x14ac:dyDescent="0.25">
      <c r="A13" s="10"/>
      <c r="B13" s="11" t="s">
        <v>10</v>
      </c>
      <c r="C13" s="12">
        <v>4590173</v>
      </c>
      <c r="D13" s="12">
        <v>-608055.41</v>
      </c>
      <c r="E13" s="12">
        <f t="shared" ref="E13:E17" si="2">C13+D13</f>
        <v>3982117.59</v>
      </c>
      <c r="F13" s="12"/>
      <c r="G13" s="12">
        <v>3982117.59</v>
      </c>
      <c r="H13" s="13">
        <f t="shared" si="1"/>
        <v>3982117.59</v>
      </c>
      <c r="I13" s="14">
        <f t="shared" ref="I13:I17" si="3">E13-H13</f>
        <v>0</v>
      </c>
    </row>
    <row r="14" spans="1:13" x14ac:dyDescent="0.25">
      <c r="A14" s="10"/>
      <c r="B14" s="11" t="s">
        <v>11</v>
      </c>
      <c r="C14" s="12">
        <v>0</v>
      </c>
      <c r="D14" s="12">
        <v>0</v>
      </c>
      <c r="E14" s="12">
        <f t="shared" si="2"/>
        <v>0</v>
      </c>
      <c r="F14" s="12"/>
      <c r="G14" s="12">
        <f t="shared" ref="G14" si="4">C14</f>
        <v>0</v>
      </c>
      <c r="H14" s="13">
        <f t="shared" si="1"/>
        <v>0</v>
      </c>
      <c r="I14" s="14">
        <f t="shared" si="3"/>
        <v>0</v>
      </c>
    </row>
    <row r="15" spans="1:13" x14ac:dyDescent="0.25">
      <c r="A15" s="10"/>
      <c r="B15" s="11" t="s">
        <v>12</v>
      </c>
      <c r="C15" s="12">
        <v>3973315.46</v>
      </c>
      <c r="D15" s="12">
        <v>-758315.66</v>
      </c>
      <c r="E15" s="12">
        <f t="shared" si="2"/>
        <v>3214999.8</v>
      </c>
      <c r="F15" s="12"/>
      <c r="G15" s="12">
        <v>3214999.8</v>
      </c>
      <c r="H15" s="13">
        <f t="shared" si="1"/>
        <v>3214999.8</v>
      </c>
      <c r="I15" s="14">
        <f t="shared" si="3"/>
        <v>0</v>
      </c>
    </row>
    <row r="16" spans="1:13" x14ac:dyDescent="0.25">
      <c r="A16" s="10"/>
      <c r="B16" s="11" t="s">
        <v>13</v>
      </c>
      <c r="C16" s="12">
        <v>832750</v>
      </c>
      <c r="D16" s="12">
        <v>-516442.81</v>
      </c>
      <c r="E16" s="12">
        <f t="shared" si="2"/>
        <v>316307.19</v>
      </c>
      <c r="F16" s="12"/>
      <c r="G16" s="12">
        <v>316307.19</v>
      </c>
      <c r="H16" s="13">
        <f t="shared" si="1"/>
        <v>316307.19</v>
      </c>
      <c r="I16" s="14">
        <f t="shared" si="3"/>
        <v>0</v>
      </c>
    </row>
    <row r="17" spans="1:9" x14ac:dyDescent="0.25">
      <c r="A17" s="10"/>
      <c r="B17" s="15" t="s">
        <v>43</v>
      </c>
      <c r="C17" s="12">
        <v>0</v>
      </c>
      <c r="D17" s="12">
        <v>20940</v>
      </c>
      <c r="E17" s="12">
        <f t="shared" si="2"/>
        <v>20940</v>
      </c>
      <c r="F17" s="12"/>
      <c r="G17" s="12">
        <v>20940</v>
      </c>
      <c r="H17" s="13">
        <f t="shared" si="1"/>
        <v>20940</v>
      </c>
      <c r="I17" s="14">
        <f t="shared" si="3"/>
        <v>0</v>
      </c>
    </row>
    <row r="18" spans="1:9" s="5" customFormat="1" x14ac:dyDescent="0.25">
      <c r="A18" s="16">
        <v>2000</v>
      </c>
      <c r="B18" s="17" t="s">
        <v>15</v>
      </c>
      <c r="C18" s="18"/>
      <c r="D18" s="18"/>
      <c r="E18" s="18"/>
      <c r="F18" s="18">
        <f>E19+E20+E22+E21+E23+E24+E25</f>
        <v>4190431.54</v>
      </c>
      <c r="G18" s="18">
        <f>G19+G20+G21+G22+G23+G24+G25</f>
        <v>4189329.54</v>
      </c>
      <c r="H18" s="18">
        <f t="shared" ref="H18:I18" si="5">H19+H20+H21+H22+H23+H24+H25</f>
        <v>4189329.54</v>
      </c>
      <c r="I18" s="18">
        <f t="shared" si="5"/>
        <v>1102</v>
      </c>
    </row>
    <row r="19" spans="1:9" x14ac:dyDescent="0.25">
      <c r="A19" s="10"/>
      <c r="B19" s="11" t="s">
        <v>8</v>
      </c>
      <c r="C19" s="12">
        <v>989500</v>
      </c>
      <c r="D19" s="12">
        <v>551605.47</v>
      </c>
      <c r="E19" s="12">
        <f>C19+D19</f>
        <v>1541105.47</v>
      </c>
      <c r="F19" s="12"/>
      <c r="G19" s="12">
        <v>1541105.47</v>
      </c>
      <c r="H19" s="13">
        <f>G19</f>
        <v>1541105.47</v>
      </c>
      <c r="I19" s="14">
        <f>E19-H19</f>
        <v>0</v>
      </c>
    </row>
    <row r="20" spans="1:9" x14ac:dyDescent="0.25">
      <c r="A20" s="10"/>
      <c r="B20" s="11" t="s">
        <v>9</v>
      </c>
      <c r="C20" s="12">
        <v>139850</v>
      </c>
      <c r="D20" s="12">
        <v>70508.850000000006</v>
      </c>
      <c r="E20" s="12">
        <f t="shared" ref="E20:E25" si="6">C20+D20</f>
        <v>210358.85</v>
      </c>
      <c r="F20" s="12"/>
      <c r="G20" s="12">
        <v>210358.85</v>
      </c>
      <c r="H20" s="13">
        <f t="shared" ref="H20:H25" si="7">G20</f>
        <v>210358.85</v>
      </c>
      <c r="I20" s="14">
        <f t="shared" ref="I20:I25" si="8">E20-H20</f>
        <v>0</v>
      </c>
    </row>
    <row r="21" spans="1:9" x14ac:dyDescent="0.25">
      <c r="A21" s="10"/>
      <c r="B21" s="11" t="s">
        <v>10</v>
      </c>
      <c r="C21" s="12">
        <v>0</v>
      </c>
      <c r="D21" s="12">
        <v>80655.149999999994</v>
      </c>
      <c r="E21" s="12">
        <f t="shared" si="6"/>
        <v>80655.149999999994</v>
      </c>
      <c r="F21" s="12"/>
      <c r="G21" s="12">
        <v>80655.149999999994</v>
      </c>
      <c r="H21" s="13">
        <f t="shared" si="7"/>
        <v>80655.149999999994</v>
      </c>
      <c r="I21" s="14">
        <f t="shared" si="8"/>
        <v>0</v>
      </c>
    </row>
    <row r="22" spans="1:9" x14ac:dyDescent="0.25">
      <c r="A22" s="10"/>
      <c r="B22" s="11" t="s">
        <v>11</v>
      </c>
      <c r="C22" s="12">
        <v>0</v>
      </c>
      <c r="D22" s="12">
        <v>0</v>
      </c>
      <c r="E22" s="12">
        <f t="shared" si="6"/>
        <v>0</v>
      </c>
      <c r="F22" s="12"/>
      <c r="G22" s="12">
        <v>0</v>
      </c>
      <c r="H22" s="13">
        <f t="shared" si="7"/>
        <v>0</v>
      </c>
      <c r="I22" s="14">
        <f t="shared" si="8"/>
        <v>0</v>
      </c>
    </row>
    <row r="23" spans="1:9" x14ac:dyDescent="0.25">
      <c r="A23" s="10"/>
      <c r="B23" s="11" t="s">
        <v>12</v>
      </c>
      <c r="C23" s="12">
        <v>1767507.54</v>
      </c>
      <c r="D23" s="12">
        <v>294139.21999999997</v>
      </c>
      <c r="E23" s="12">
        <f t="shared" si="6"/>
        <v>2061646.76</v>
      </c>
      <c r="F23" s="12"/>
      <c r="G23" s="12">
        <v>2061646.76</v>
      </c>
      <c r="H23" s="13">
        <f t="shared" si="7"/>
        <v>2061646.76</v>
      </c>
      <c r="I23" s="14">
        <f t="shared" si="8"/>
        <v>0</v>
      </c>
    </row>
    <row r="24" spans="1:9" x14ac:dyDescent="0.25">
      <c r="A24" s="10"/>
      <c r="B24" s="11" t="s">
        <v>13</v>
      </c>
      <c r="C24" s="12">
        <v>220000</v>
      </c>
      <c r="D24" s="12">
        <v>69063.31</v>
      </c>
      <c r="E24" s="12">
        <f t="shared" si="6"/>
        <v>289063.31</v>
      </c>
      <c r="F24" s="12"/>
      <c r="G24" s="12">
        <v>289063.31</v>
      </c>
      <c r="H24" s="13">
        <f t="shared" si="7"/>
        <v>289063.31</v>
      </c>
      <c r="I24" s="14">
        <f t="shared" si="8"/>
        <v>0</v>
      </c>
    </row>
    <row r="25" spans="1:9" x14ac:dyDescent="0.25">
      <c r="A25" s="10"/>
      <c r="B25" s="15" t="s">
        <v>43</v>
      </c>
      <c r="C25" s="12">
        <v>0</v>
      </c>
      <c r="D25" s="12">
        <v>7602</v>
      </c>
      <c r="E25" s="12">
        <f t="shared" si="6"/>
        <v>7602</v>
      </c>
      <c r="F25" s="12"/>
      <c r="G25" s="12">
        <v>6500</v>
      </c>
      <c r="H25" s="13">
        <f t="shared" si="7"/>
        <v>6500</v>
      </c>
      <c r="I25" s="14">
        <f t="shared" si="8"/>
        <v>1102</v>
      </c>
    </row>
    <row r="26" spans="1:9" s="5" customFormat="1" x14ac:dyDescent="0.25">
      <c r="A26" s="16">
        <v>3000</v>
      </c>
      <c r="B26" s="19" t="s">
        <v>16</v>
      </c>
      <c r="C26" s="18"/>
      <c r="D26" s="18"/>
      <c r="E26" s="18"/>
      <c r="F26" s="18">
        <f>E27+E28+E29+E30+E31+E32+E33+E34+E35+E36+E37+E38+E39</f>
        <v>9478914.3400000017</v>
      </c>
      <c r="G26" s="18">
        <f>SUM(G27:G39)</f>
        <v>9478914.3400000017</v>
      </c>
      <c r="H26" s="18">
        <f t="shared" ref="H26:I26" si="9">SUM(H27:H39)</f>
        <v>9478914.3400000017</v>
      </c>
      <c r="I26" s="18">
        <f t="shared" si="9"/>
        <v>0</v>
      </c>
    </row>
    <row r="27" spans="1:9" x14ac:dyDescent="0.25">
      <c r="A27" s="10"/>
      <c r="B27" s="11" t="s">
        <v>8</v>
      </c>
      <c r="C27" s="12">
        <v>1582684.26</v>
      </c>
      <c r="D27" s="12">
        <v>3119567.52</v>
      </c>
      <c r="E27" s="12">
        <f>C27+D27</f>
        <v>4702251.78</v>
      </c>
      <c r="F27" s="12"/>
      <c r="G27" s="12">
        <v>4702251.78</v>
      </c>
      <c r="H27" s="13">
        <f>G27</f>
        <v>4702251.78</v>
      </c>
      <c r="I27" s="14">
        <f>E27-H27</f>
        <v>0</v>
      </c>
    </row>
    <row r="28" spans="1:9" x14ac:dyDescent="0.25">
      <c r="A28" s="10"/>
      <c r="B28" s="11" t="s">
        <v>9</v>
      </c>
      <c r="C28" s="12">
        <v>1311538</v>
      </c>
      <c r="D28" s="12">
        <v>-886976.31</v>
      </c>
      <c r="E28" s="12">
        <f t="shared" ref="E28:E39" si="10">C28+D28</f>
        <v>424561.68999999994</v>
      </c>
      <c r="F28" s="12"/>
      <c r="G28" s="12">
        <v>424561.69</v>
      </c>
      <c r="H28" s="13">
        <f>G28</f>
        <v>424561.69</v>
      </c>
      <c r="I28" s="14">
        <f t="shared" ref="I28:I39" si="11">E28-H28</f>
        <v>0</v>
      </c>
    </row>
    <row r="29" spans="1:9" x14ac:dyDescent="0.25">
      <c r="A29" s="10"/>
      <c r="B29" s="11" t="s">
        <v>10</v>
      </c>
      <c r="C29" s="12">
        <v>500000</v>
      </c>
      <c r="D29" s="12">
        <v>-292844.55</v>
      </c>
      <c r="E29" s="12">
        <f t="shared" si="10"/>
        <v>207155.45</v>
      </c>
      <c r="F29" s="12"/>
      <c r="G29" s="12">
        <v>207155.45</v>
      </c>
      <c r="H29" s="13">
        <f>G29</f>
        <v>207155.45</v>
      </c>
      <c r="I29" s="14">
        <f t="shared" si="11"/>
        <v>0</v>
      </c>
    </row>
    <row r="30" spans="1:9" x14ac:dyDescent="0.25">
      <c r="A30" s="10"/>
      <c r="B30" s="11" t="s">
        <v>11</v>
      </c>
      <c r="C30" s="12">
        <v>0</v>
      </c>
      <c r="D30" s="12">
        <v>0</v>
      </c>
      <c r="E30" s="12">
        <f t="shared" si="10"/>
        <v>0</v>
      </c>
      <c r="F30" s="12"/>
      <c r="G30" s="12">
        <f t="shared" ref="G30:G39" si="12">E30</f>
        <v>0</v>
      </c>
      <c r="H30" s="13">
        <f t="shared" ref="H30" si="13">E30</f>
        <v>0</v>
      </c>
      <c r="I30" s="14">
        <f t="shared" si="11"/>
        <v>0</v>
      </c>
    </row>
    <row r="31" spans="1:9" x14ac:dyDescent="0.25">
      <c r="A31" s="10"/>
      <c r="B31" s="11" t="s">
        <v>12</v>
      </c>
      <c r="C31" s="12">
        <v>1600000</v>
      </c>
      <c r="D31" s="12">
        <v>1454301.24</v>
      </c>
      <c r="E31" s="12">
        <f t="shared" si="10"/>
        <v>3054301.24</v>
      </c>
      <c r="F31" s="12"/>
      <c r="G31" s="12">
        <v>3054301.24</v>
      </c>
      <c r="H31" s="13">
        <f>G31</f>
        <v>3054301.24</v>
      </c>
      <c r="I31" s="14">
        <f t="shared" si="11"/>
        <v>0</v>
      </c>
    </row>
    <row r="32" spans="1:9" x14ac:dyDescent="0.25">
      <c r="A32" s="10"/>
      <c r="B32" s="11" t="s">
        <v>13</v>
      </c>
      <c r="C32" s="12">
        <v>420000</v>
      </c>
      <c r="D32" s="12">
        <v>-321430.84999999998</v>
      </c>
      <c r="E32" s="12">
        <f t="shared" si="10"/>
        <v>98569.150000000023</v>
      </c>
      <c r="F32" s="12"/>
      <c r="G32" s="12">
        <v>98569.15</v>
      </c>
      <c r="H32" s="13">
        <f>G32</f>
        <v>98569.15</v>
      </c>
      <c r="I32" s="14">
        <f t="shared" si="11"/>
        <v>0</v>
      </c>
    </row>
    <row r="33" spans="1:9" x14ac:dyDescent="0.25">
      <c r="A33" s="10"/>
      <c r="B33" s="11" t="s">
        <v>41</v>
      </c>
      <c r="C33" s="12">
        <v>0</v>
      </c>
      <c r="D33" s="12">
        <v>88565.8</v>
      </c>
      <c r="E33" s="12">
        <f>C33+D33</f>
        <v>88565.8</v>
      </c>
      <c r="F33" s="12"/>
      <c r="G33" s="12">
        <v>88565.8</v>
      </c>
      <c r="H33" s="13">
        <v>88565.8</v>
      </c>
      <c r="I33" s="14">
        <f t="shared" si="11"/>
        <v>0</v>
      </c>
    </row>
    <row r="34" spans="1:9" x14ac:dyDescent="0.25">
      <c r="A34" s="10"/>
      <c r="B34" s="11" t="s">
        <v>17</v>
      </c>
      <c r="C34" s="12">
        <v>84856</v>
      </c>
      <c r="D34" s="12">
        <v>46011.040000000001</v>
      </c>
      <c r="E34" s="12">
        <f t="shared" si="10"/>
        <v>130867.04000000001</v>
      </c>
      <c r="F34" s="12"/>
      <c r="G34" s="12">
        <v>130867.04</v>
      </c>
      <c r="H34" s="13">
        <f>G34</f>
        <v>130867.04</v>
      </c>
      <c r="I34" s="14">
        <f t="shared" si="11"/>
        <v>0</v>
      </c>
    </row>
    <row r="35" spans="1:9" ht="24" x14ac:dyDescent="0.25">
      <c r="A35" s="10"/>
      <c r="B35" s="11" t="s">
        <v>18</v>
      </c>
      <c r="C35" s="12">
        <v>180831</v>
      </c>
      <c r="D35" s="12">
        <v>59111.03</v>
      </c>
      <c r="E35" s="12">
        <f t="shared" si="10"/>
        <v>239942.03</v>
      </c>
      <c r="F35" s="12"/>
      <c r="G35" s="12">
        <v>239942.03</v>
      </c>
      <c r="H35" s="13">
        <f t="shared" ref="H35:H63" si="14">G35</f>
        <v>239942.03</v>
      </c>
      <c r="I35" s="14">
        <f t="shared" si="11"/>
        <v>0</v>
      </c>
    </row>
    <row r="36" spans="1:9" ht="24" x14ac:dyDescent="0.25">
      <c r="A36" s="10"/>
      <c r="B36" s="11" t="s">
        <v>19</v>
      </c>
      <c r="C36" s="12">
        <v>521000</v>
      </c>
      <c r="D36" s="12">
        <v>-10539.52</v>
      </c>
      <c r="E36" s="12">
        <f t="shared" si="10"/>
        <v>510460.48</v>
      </c>
      <c r="F36" s="12"/>
      <c r="G36" s="12">
        <v>510460.48</v>
      </c>
      <c r="H36" s="13">
        <f t="shared" si="14"/>
        <v>510460.48</v>
      </c>
      <c r="I36" s="14">
        <f t="shared" si="11"/>
        <v>0</v>
      </c>
    </row>
    <row r="37" spans="1:9" ht="24" x14ac:dyDescent="0.25">
      <c r="A37" s="10"/>
      <c r="B37" s="11" t="s">
        <v>20</v>
      </c>
      <c r="C37" s="12">
        <v>26792</v>
      </c>
      <c r="D37" s="12">
        <v>-8078.87</v>
      </c>
      <c r="E37" s="12">
        <f t="shared" si="10"/>
        <v>18713.13</v>
      </c>
      <c r="F37" s="12"/>
      <c r="G37" s="12">
        <v>18713.13</v>
      </c>
      <c r="H37" s="13">
        <f t="shared" si="14"/>
        <v>18713.13</v>
      </c>
      <c r="I37" s="14">
        <f t="shared" si="11"/>
        <v>0</v>
      </c>
    </row>
    <row r="38" spans="1:9" x14ac:dyDescent="0.25">
      <c r="A38" s="10"/>
      <c r="B38" s="11" t="s">
        <v>21</v>
      </c>
      <c r="C38" s="12">
        <v>0</v>
      </c>
      <c r="D38" s="12">
        <v>3526.55</v>
      </c>
      <c r="E38" s="12">
        <f t="shared" si="10"/>
        <v>3526.55</v>
      </c>
      <c r="F38" s="12"/>
      <c r="G38" s="12">
        <v>3526.55</v>
      </c>
      <c r="H38" s="13">
        <f t="shared" si="14"/>
        <v>3526.55</v>
      </c>
      <c r="I38" s="14">
        <f t="shared" si="11"/>
        <v>0</v>
      </c>
    </row>
    <row r="39" spans="1:9" x14ac:dyDescent="0.25">
      <c r="A39" s="10"/>
      <c r="B39" s="11" t="s">
        <v>22</v>
      </c>
      <c r="C39" s="12">
        <v>0</v>
      </c>
      <c r="D39" s="12">
        <v>0</v>
      </c>
      <c r="E39" s="12">
        <f t="shared" si="10"/>
        <v>0</v>
      </c>
      <c r="F39" s="12"/>
      <c r="G39" s="12">
        <f t="shared" si="12"/>
        <v>0</v>
      </c>
      <c r="H39" s="13">
        <f t="shared" si="14"/>
        <v>0</v>
      </c>
      <c r="I39" s="14">
        <f t="shared" si="11"/>
        <v>0</v>
      </c>
    </row>
    <row r="40" spans="1:9" s="5" customFormat="1" ht="24" x14ac:dyDescent="0.25">
      <c r="A40" s="16">
        <v>4000</v>
      </c>
      <c r="B40" s="20" t="s">
        <v>23</v>
      </c>
      <c r="C40" s="18"/>
      <c r="D40" s="18"/>
      <c r="E40" s="18"/>
      <c r="F40" s="18">
        <f>+E41+E42+E43+E46</f>
        <v>6234796.8099999996</v>
      </c>
      <c r="G40" s="18">
        <f>SUM(G41:G47)</f>
        <v>6207137.8099999996</v>
      </c>
      <c r="H40" s="18">
        <f t="shared" ref="H40:I40" si="15">SUM(H41:H47)</f>
        <v>6207137.8099999996</v>
      </c>
      <c r="I40" s="18">
        <f t="shared" si="15"/>
        <v>27659</v>
      </c>
    </row>
    <row r="41" spans="1:9" x14ac:dyDescent="0.25">
      <c r="A41" s="10"/>
      <c r="B41" s="11" t="s">
        <v>8</v>
      </c>
      <c r="C41" s="12">
        <v>498214.51</v>
      </c>
      <c r="D41" s="12">
        <v>686525.04</v>
      </c>
      <c r="E41" s="12">
        <f>C41+D41</f>
        <v>1184739.55</v>
      </c>
      <c r="F41" s="12"/>
      <c r="G41" s="12">
        <v>1157080.55</v>
      </c>
      <c r="H41" s="13">
        <f t="shared" si="14"/>
        <v>1157080.55</v>
      </c>
      <c r="I41" s="14">
        <f>E41-H41</f>
        <v>27659</v>
      </c>
    </row>
    <row r="42" spans="1:9" x14ac:dyDescent="0.25">
      <c r="A42" s="10"/>
      <c r="B42" s="11" t="s">
        <v>9</v>
      </c>
      <c r="C42" s="12">
        <v>2076371</v>
      </c>
      <c r="D42" s="12">
        <v>-1246680.54</v>
      </c>
      <c r="E42" s="12">
        <f t="shared" ref="E42:E75" si="16">C42+D42</f>
        <v>829690.46</v>
      </c>
      <c r="F42" s="12"/>
      <c r="G42" s="12">
        <v>829690.46</v>
      </c>
      <c r="H42" s="13">
        <f t="shared" si="14"/>
        <v>829690.46</v>
      </c>
      <c r="I42" s="14">
        <f t="shared" ref="I42:I47" si="17">E42-H42</f>
        <v>0</v>
      </c>
    </row>
    <row r="43" spans="1:9" x14ac:dyDescent="0.25">
      <c r="A43" s="10"/>
      <c r="B43" s="11" t="s">
        <v>10</v>
      </c>
      <c r="C43" s="12">
        <v>2566516</v>
      </c>
      <c r="D43" s="12">
        <v>690870.92</v>
      </c>
      <c r="E43" s="12">
        <f t="shared" si="16"/>
        <v>3257386.92</v>
      </c>
      <c r="F43" s="12"/>
      <c r="G43" s="12">
        <v>3257386.92</v>
      </c>
      <c r="H43" s="13">
        <f t="shared" si="14"/>
        <v>3257386.92</v>
      </c>
      <c r="I43" s="14">
        <f t="shared" si="17"/>
        <v>0</v>
      </c>
    </row>
    <row r="44" spans="1:9" x14ac:dyDescent="0.25">
      <c r="A44" s="10"/>
      <c r="B44" s="11" t="s">
        <v>11</v>
      </c>
      <c r="C44" s="12">
        <v>0</v>
      </c>
      <c r="D44" s="12">
        <v>0</v>
      </c>
      <c r="E44" s="12">
        <f t="shared" si="16"/>
        <v>0</v>
      </c>
      <c r="F44" s="12"/>
      <c r="G44" s="12">
        <f t="shared" ref="G44:G47" si="18">E44</f>
        <v>0</v>
      </c>
      <c r="H44" s="13">
        <f t="shared" si="14"/>
        <v>0</v>
      </c>
      <c r="I44" s="14">
        <f t="shared" si="17"/>
        <v>0</v>
      </c>
    </row>
    <row r="45" spans="1:9" x14ac:dyDescent="0.25">
      <c r="A45" s="10"/>
      <c r="B45" s="11" t="s">
        <v>12</v>
      </c>
      <c r="C45" s="12">
        <v>0</v>
      </c>
      <c r="D45" s="12">
        <v>0</v>
      </c>
      <c r="E45" s="12">
        <f t="shared" si="16"/>
        <v>0</v>
      </c>
      <c r="F45" s="12"/>
      <c r="G45" s="12">
        <f t="shared" si="18"/>
        <v>0</v>
      </c>
      <c r="H45" s="13">
        <f t="shared" si="14"/>
        <v>0</v>
      </c>
      <c r="I45" s="14">
        <f t="shared" si="17"/>
        <v>0</v>
      </c>
    </row>
    <row r="46" spans="1:9" x14ac:dyDescent="0.25">
      <c r="A46" s="10"/>
      <c r="B46" s="11" t="s">
        <v>13</v>
      </c>
      <c r="C46" s="12">
        <v>60000</v>
      </c>
      <c r="D46" s="12">
        <v>902979.88</v>
      </c>
      <c r="E46" s="12">
        <f t="shared" si="16"/>
        <v>962979.88</v>
      </c>
      <c r="F46" s="12"/>
      <c r="G46" s="12">
        <v>962979.88</v>
      </c>
      <c r="H46" s="13">
        <f t="shared" si="14"/>
        <v>962979.88</v>
      </c>
      <c r="I46" s="14">
        <f t="shared" si="17"/>
        <v>0</v>
      </c>
    </row>
    <row r="47" spans="1:9" x14ac:dyDescent="0.25">
      <c r="A47" s="10"/>
      <c r="B47" s="15" t="s">
        <v>14</v>
      </c>
      <c r="C47" s="12">
        <v>0</v>
      </c>
      <c r="D47" s="12">
        <v>0</v>
      </c>
      <c r="E47" s="12">
        <f t="shared" si="16"/>
        <v>0</v>
      </c>
      <c r="F47" s="12"/>
      <c r="G47" s="12">
        <f t="shared" si="18"/>
        <v>0</v>
      </c>
      <c r="H47" s="13">
        <f t="shared" si="14"/>
        <v>0</v>
      </c>
      <c r="I47" s="14">
        <f t="shared" si="17"/>
        <v>0</v>
      </c>
    </row>
    <row r="48" spans="1:9" s="5" customFormat="1" x14ac:dyDescent="0.25">
      <c r="A48" s="16">
        <v>5000</v>
      </c>
      <c r="B48" s="21" t="s">
        <v>24</v>
      </c>
      <c r="C48" s="18"/>
      <c r="D48" s="18"/>
      <c r="E48" s="12"/>
      <c r="F48" s="18">
        <f>E54+E49+E50+E52+E51+E53</f>
        <v>898851.25</v>
      </c>
      <c r="G48" s="18">
        <f>SUM(G49:G55)</f>
        <v>898851.25</v>
      </c>
      <c r="H48" s="18">
        <f t="shared" ref="H48:I48" si="19">SUM(H49:H55)</f>
        <v>898851.25</v>
      </c>
      <c r="I48" s="18">
        <f t="shared" si="19"/>
        <v>0</v>
      </c>
    </row>
    <row r="49" spans="1:11" x14ac:dyDescent="0.25">
      <c r="A49" s="10"/>
      <c r="B49" s="11" t="s">
        <v>8</v>
      </c>
      <c r="C49" s="12">
        <v>0</v>
      </c>
      <c r="D49" s="12">
        <v>746951.32</v>
      </c>
      <c r="E49" s="12">
        <f t="shared" si="16"/>
        <v>746951.32</v>
      </c>
      <c r="F49" s="12"/>
      <c r="G49" s="12">
        <v>746951.32</v>
      </c>
      <c r="H49" s="13">
        <f t="shared" si="14"/>
        <v>746951.32</v>
      </c>
      <c r="I49" s="14">
        <f>E49-G49</f>
        <v>0</v>
      </c>
    </row>
    <row r="50" spans="1:11" x14ac:dyDescent="0.25">
      <c r="A50" s="10"/>
      <c r="B50" s="11" t="s">
        <v>9</v>
      </c>
      <c r="C50" s="12">
        <f>'[1]PE-01'!C389</f>
        <v>0</v>
      </c>
      <c r="D50" s="12">
        <v>6000</v>
      </c>
      <c r="E50" s="12">
        <f t="shared" si="16"/>
        <v>6000</v>
      </c>
      <c r="F50" s="12"/>
      <c r="G50" s="12">
        <v>6000</v>
      </c>
      <c r="H50" s="13">
        <f t="shared" si="14"/>
        <v>6000</v>
      </c>
      <c r="I50" s="14">
        <f t="shared" ref="I50:I55" si="20">E50-G50</f>
        <v>0</v>
      </c>
    </row>
    <row r="51" spans="1:11" x14ac:dyDescent="0.25">
      <c r="A51" s="10"/>
      <c r="B51" s="11" t="s">
        <v>10</v>
      </c>
      <c r="C51" s="12">
        <v>0</v>
      </c>
      <c r="D51" s="12">
        <v>22100</v>
      </c>
      <c r="E51" s="12">
        <f t="shared" si="16"/>
        <v>22100</v>
      </c>
      <c r="F51" s="12"/>
      <c r="G51" s="12">
        <v>22100</v>
      </c>
      <c r="H51" s="13">
        <f t="shared" si="14"/>
        <v>22100</v>
      </c>
      <c r="I51" s="14">
        <f t="shared" si="20"/>
        <v>0</v>
      </c>
    </row>
    <row r="52" spans="1:11" x14ac:dyDescent="0.25">
      <c r="A52" s="10"/>
      <c r="B52" s="11" t="s">
        <v>11</v>
      </c>
      <c r="C52" s="12">
        <f>'[1]PE-01'!D392</f>
        <v>0</v>
      </c>
      <c r="D52" s="12">
        <v>52200</v>
      </c>
      <c r="E52" s="12">
        <f t="shared" si="16"/>
        <v>52200</v>
      </c>
      <c r="F52" s="12"/>
      <c r="G52" s="12">
        <v>52200</v>
      </c>
      <c r="H52" s="13">
        <f t="shared" si="14"/>
        <v>52200</v>
      </c>
      <c r="I52" s="14">
        <f t="shared" si="20"/>
        <v>0</v>
      </c>
    </row>
    <row r="53" spans="1:11" x14ac:dyDescent="0.25">
      <c r="A53" s="10"/>
      <c r="B53" s="11" t="s">
        <v>39</v>
      </c>
      <c r="C53" s="12">
        <v>0</v>
      </c>
      <c r="D53" s="12">
        <v>0</v>
      </c>
      <c r="E53" s="12">
        <f t="shared" si="16"/>
        <v>0</v>
      </c>
      <c r="F53" s="12"/>
      <c r="G53" s="12">
        <f t="shared" ref="G53" si="21">E53</f>
        <v>0</v>
      </c>
      <c r="H53" s="13">
        <f t="shared" si="14"/>
        <v>0</v>
      </c>
      <c r="I53" s="14">
        <f t="shared" si="20"/>
        <v>0</v>
      </c>
    </row>
    <row r="54" spans="1:11" x14ac:dyDescent="0.25">
      <c r="A54" s="10"/>
      <c r="B54" s="11" t="s">
        <v>13</v>
      </c>
      <c r="C54" s="12">
        <v>100000</v>
      </c>
      <c r="D54" s="12">
        <v>-28400.07</v>
      </c>
      <c r="E54" s="12">
        <f t="shared" si="16"/>
        <v>71599.929999999993</v>
      </c>
      <c r="F54" s="12"/>
      <c r="G54" s="12">
        <v>71599.929999999993</v>
      </c>
      <c r="H54" s="13">
        <f t="shared" si="14"/>
        <v>71599.929999999993</v>
      </c>
      <c r="I54" s="14">
        <f t="shared" si="20"/>
        <v>0</v>
      </c>
    </row>
    <row r="55" spans="1:11" x14ac:dyDescent="0.25">
      <c r="A55" s="10"/>
      <c r="B55" s="15" t="s">
        <v>25</v>
      </c>
      <c r="C55" s="12">
        <v>0</v>
      </c>
      <c r="D55" s="12"/>
      <c r="E55" s="12">
        <f t="shared" si="16"/>
        <v>0</v>
      </c>
      <c r="F55" s="12"/>
      <c r="G55" s="12">
        <f t="shared" ref="G55" si="22">C55</f>
        <v>0</v>
      </c>
      <c r="H55" s="13">
        <f t="shared" si="14"/>
        <v>0</v>
      </c>
      <c r="I55" s="14">
        <f t="shared" si="20"/>
        <v>0</v>
      </c>
    </row>
    <row r="56" spans="1:11" s="5" customFormat="1" x14ac:dyDescent="0.25">
      <c r="A56" s="16">
        <v>6000</v>
      </c>
      <c r="B56" s="21" t="s">
        <v>26</v>
      </c>
      <c r="C56" s="18"/>
      <c r="D56" s="18"/>
      <c r="E56" s="12"/>
      <c r="F56" s="18">
        <f>E60+E62+E63+E57</f>
        <v>3312344.86</v>
      </c>
      <c r="G56" s="18">
        <f>G57+G58+G59+G61+G60+G62+G63</f>
        <v>2499578.4750000001</v>
      </c>
      <c r="H56" s="18">
        <f t="shared" ref="H56:I56" si="23">H57+H58+H59+H61+H60+H62+H63</f>
        <v>2499578.4750000001</v>
      </c>
      <c r="I56" s="18">
        <f t="shared" si="23"/>
        <v>812766.38500000013</v>
      </c>
    </row>
    <row r="57" spans="1:11" x14ac:dyDescent="0.25">
      <c r="A57" s="10"/>
      <c r="B57" s="11" t="s">
        <v>8</v>
      </c>
      <c r="C57" s="12">
        <f>'[1]PE-01'!C420</f>
        <v>0</v>
      </c>
      <c r="D57" s="12">
        <v>409246.32</v>
      </c>
      <c r="E57" s="12">
        <f t="shared" si="16"/>
        <v>409246.32</v>
      </c>
      <c r="F57" s="12"/>
      <c r="G57" s="12">
        <v>409246.315</v>
      </c>
      <c r="H57" s="13">
        <f t="shared" si="14"/>
        <v>409246.315</v>
      </c>
      <c r="I57" s="14">
        <f>E57-H57</f>
        <v>5.0000000046566129E-3</v>
      </c>
    </row>
    <row r="58" spans="1:11" x14ac:dyDescent="0.25">
      <c r="A58" s="10"/>
      <c r="B58" s="11" t="s">
        <v>9</v>
      </c>
      <c r="C58" s="12">
        <v>0</v>
      </c>
      <c r="D58" s="12">
        <v>0</v>
      </c>
      <c r="E58" s="12">
        <f t="shared" si="16"/>
        <v>0</v>
      </c>
      <c r="F58" s="12"/>
      <c r="G58" s="12">
        <v>0</v>
      </c>
      <c r="H58" s="13">
        <f t="shared" si="14"/>
        <v>0</v>
      </c>
      <c r="I58" s="14">
        <f t="shared" ref="I58:I63" si="24">E58-H58</f>
        <v>0</v>
      </c>
    </row>
    <row r="59" spans="1:11" x14ac:dyDescent="0.25">
      <c r="A59" s="10"/>
      <c r="B59" s="11" t="s">
        <v>10</v>
      </c>
      <c r="C59" s="12">
        <v>0</v>
      </c>
      <c r="D59" s="12">
        <v>0</v>
      </c>
      <c r="E59" s="12">
        <f t="shared" si="16"/>
        <v>0</v>
      </c>
      <c r="F59" s="12"/>
      <c r="G59" s="12">
        <v>0</v>
      </c>
      <c r="H59" s="13">
        <f t="shared" si="14"/>
        <v>0</v>
      </c>
      <c r="I59" s="14">
        <f t="shared" si="24"/>
        <v>0</v>
      </c>
    </row>
    <row r="60" spans="1:11" x14ac:dyDescent="0.25">
      <c r="A60" s="10"/>
      <c r="B60" s="11" t="s">
        <v>11</v>
      </c>
      <c r="C60" s="12">
        <f>'[1]PE-01'!D426</f>
        <v>2673127</v>
      </c>
      <c r="D60" s="12">
        <v>229971.54</v>
      </c>
      <c r="E60" s="12">
        <f t="shared" si="16"/>
        <v>2903098.54</v>
      </c>
      <c r="F60" s="12"/>
      <c r="G60" s="12">
        <v>2090332.1599999999</v>
      </c>
      <c r="H60" s="13">
        <f t="shared" si="14"/>
        <v>2090332.1599999999</v>
      </c>
      <c r="I60" s="14">
        <f t="shared" si="24"/>
        <v>812766.38000000012</v>
      </c>
    </row>
    <row r="61" spans="1:11" x14ac:dyDescent="0.25">
      <c r="A61" s="10"/>
      <c r="B61" s="11" t="s">
        <v>12</v>
      </c>
      <c r="C61" s="12">
        <f>'[1]PE-01'!D422</f>
        <v>0</v>
      </c>
      <c r="D61" s="12"/>
      <c r="E61" s="12">
        <f t="shared" si="16"/>
        <v>0</v>
      </c>
      <c r="F61" s="12"/>
      <c r="G61" s="12">
        <v>0</v>
      </c>
      <c r="H61" s="13">
        <f t="shared" si="14"/>
        <v>0</v>
      </c>
      <c r="I61" s="14">
        <f>E61-H61</f>
        <v>0</v>
      </c>
    </row>
    <row r="62" spans="1:11" x14ac:dyDescent="0.25">
      <c r="A62" s="10"/>
      <c r="B62" s="11" t="s">
        <v>27</v>
      </c>
      <c r="C62" s="12">
        <v>0</v>
      </c>
      <c r="D62" s="12">
        <v>0</v>
      </c>
      <c r="E62" s="12">
        <f t="shared" si="16"/>
        <v>0</v>
      </c>
      <c r="F62" s="12"/>
      <c r="G62" s="12">
        <v>0</v>
      </c>
      <c r="H62" s="13">
        <f t="shared" si="14"/>
        <v>0</v>
      </c>
      <c r="I62" s="14">
        <f t="shared" si="24"/>
        <v>0</v>
      </c>
    </row>
    <row r="63" spans="1:11" x14ac:dyDescent="0.25">
      <c r="A63" s="10"/>
      <c r="B63" s="11" t="s">
        <v>28</v>
      </c>
      <c r="C63" s="12"/>
      <c r="D63" s="12">
        <v>0</v>
      </c>
      <c r="E63" s="12">
        <f t="shared" si="16"/>
        <v>0</v>
      </c>
      <c r="F63" s="12"/>
      <c r="G63" s="12">
        <v>0</v>
      </c>
      <c r="H63" s="13">
        <f t="shared" si="14"/>
        <v>0</v>
      </c>
      <c r="I63" s="14">
        <f t="shared" si="24"/>
        <v>0</v>
      </c>
      <c r="K63" s="6"/>
    </row>
    <row r="64" spans="1:11" x14ac:dyDescent="0.25">
      <c r="A64" s="10"/>
      <c r="B64" s="11" t="s">
        <v>29</v>
      </c>
      <c r="C64" s="12">
        <f>'[1]PE-01'!D473</f>
        <v>0</v>
      </c>
      <c r="D64" s="12"/>
      <c r="E64" s="12">
        <f t="shared" si="16"/>
        <v>0</v>
      </c>
      <c r="F64" s="12"/>
      <c r="G64" s="12"/>
      <c r="H64" s="22"/>
      <c r="I64" s="14">
        <f t="shared" ref="I64" si="25">C64-H64</f>
        <v>0</v>
      </c>
    </row>
    <row r="65" spans="1:12" s="5" customFormat="1" x14ac:dyDescent="0.25">
      <c r="A65" s="16">
        <v>7000</v>
      </c>
      <c r="B65" s="21" t="s">
        <v>30</v>
      </c>
      <c r="C65" s="18"/>
      <c r="D65" s="18"/>
      <c r="E65" s="12"/>
      <c r="F65" s="18">
        <f>SUM(C66:C67)</f>
        <v>0</v>
      </c>
      <c r="G65" s="18">
        <f>SUM(G66:G75)</f>
        <v>0</v>
      </c>
      <c r="H65" s="18">
        <f t="shared" ref="H65:I65" si="26">SUM(H66:H75)</f>
        <v>0</v>
      </c>
      <c r="I65" s="18">
        <f t="shared" si="26"/>
        <v>0</v>
      </c>
    </row>
    <row r="66" spans="1:12" x14ac:dyDescent="0.25">
      <c r="A66" s="10"/>
      <c r="B66" s="11" t="s">
        <v>8</v>
      </c>
      <c r="C66" s="12">
        <v>0</v>
      </c>
      <c r="D66" s="12"/>
      <c r="E66" s="12">
        <f t="shared" si="16"/>
        <v>0</v>
      </c>
      <c r="F66" s="12"/>
      <c r="G66" s="12">
        <v>0</v>
      </c>
      <c r="H66" s="13">
        <f>G66</f>
        <v>0</v>
      </c>
      <c r="I66" s="14">
        <f>C66-H66</f>
        <v>0</v>
      </c>
    </row>
    <row r="67" spans="1:12" ht="3.75" customHeight="1" x14ac:dyDescent="0.25">
      <c r="A67" s="10"/>
      <c r="B67" s="15" t="s">
        <v>14</v>
      </c>
      <c r="C67" s="12">
        <v>0</v>
      </c>
      <c r="D67" s="12"/>
      <c r="E67" s="12">
        <f t="shared" si="16"/>
        <v>0</v>
      </c>
      <c r="F67" s="12"/>
      <c r="G67" s="12">
        <v>0</v>
      </c>
      <c r="H67" s="13">
        <f t="shared" ref="H67:H75" si="27">G67</f>
        <v>0</v>
      </c>
      <c r="I67" s="14">
        <f t="shared" ref="I67:I75" si="28">C67-H67</f>
        <v>0</v>
      </c>
      <c r="L67" s="2">
        <v>2903098.5399999996</v>
      </c>
    </row>
    <row r="68" spans="1:12" s="5" customFormat="1" hidden="1" x14ac:dyDescent="0.25">
      <c r="A68" s="16">
        <v>8000</v>
      </c>
      <c r="B68" s="21" t="s">
        <v>31</v>
      </c>
      <c r="C68" s="18"/>
      <c r="D68" s="18"/>
      <c r="E68" s="12">
        <f t="shared" si="16"/>
        <v>0</v>
      </c>
      <c r="F68" s="18">
        <f>SUM(C69:C75)</f>
        <v>0</v>
      </c>
      <c r="G68" s="18"/>
      <c r="H68" s="13">
        <f t="shared" si="27"/>
        <v>0</v>
      </c>
      <c r="I68" s="14">
        <f t="shared" si="28"/>
        <v>0</v>
      </c>
    </row>
    <row r="69" spans="1:12" x14ac:dyDescent="0.25">
      <c r="A69" s="10"/>
      <c r="B69" s="11" t="s">
        <v>8</v>
      </c>
      <c r="C69" s="12">
        <v>0</v>
      </c>
      <c r="D69" s="12"/>
      <c r="E69" s="12">
        <f t="shared" si="16"/>
        <v>0</v>
      </c>
      <c r="F69" s="12"/>
      <c r="G69" s="12">
        <v>0</v>
      </c>
      <c r="H69" s="13">
        <f t="shared" si="27"/>
        <v>0</v>
      </c>
      <c r="I69" s="14">
        <f t="shared" si="28"/>
        <v>0</v>
      </c>
    </row>
    <row r="70" spans="1:12" x14ac:dyDescent="0.25">
      <c r="A70" s="10"/>
      <c r="B70" s="11" t="s">
        <v>9</v>
      </c>
      <c r="C70" s="12">
        <v>0</v>
      </c>
      <c r="D70" s="12"/>
      <c r="E70" s="12">
        <f t="shared" si="16"/>
        <v>0</v>
      </c>
      <c r="F70" s="12"/>
      <c r="G70" s="12">
        <v>0</v>
      </c>
      <c r="H70" s="13">
        <f t="shared" si="27"/>
        <v>0</v>
      </c>
      <c r="I70" s="14">
        <f t="shared" si="28"/>
        <v>0</v>
      </c>
    </row>
    <row r="71" spans="1:12" x14ac:dyDescent="0.25">
      <c r="A71" s="10"/>
      <c r="B71" s="11" t="s">
        <v>10</v>
      </c>
      <c r="C71" s="12">
        <v>0</v>
      </c>
      <c r="D71" s="12"/>
      <c r="E71" s="12">
        <f t="shared" si="16"/>
        <v>0</v>
      </c>
      <c r="F71" s="12"/>
      <c r="G71" s="12">
        <v>0</v>
      </c>
      <c r="H71" s="13">
        <f t="shared" si="27"/>
        <v>0</v>
      </c>
      <c r="I71" s="14">
        <f t="shared" si="28"/>
        <v>0</v>
      </c>
    </row>
    <row r="72" spans="1:12" x14ac:dyDescent="0.25">
      <c r="A72" s="10"/>
      <c r="B72" s="11" t="s">
        <v>11</v>
      </c>
      <c r="C72" s="12">
        <v>0</v>
      </c>
      <c r="D72" s="12"/>
      <c r="E72" s="12">
        <f t="shared" si="16"/>
        <v>0</v>
      </c>
      <c r="F72" s="12"/>
      <c r="G72" s="12">
        <v>0</v>
      </c>
      <c r="H72" s="13">
        <f t="shared" si="27"/>
        <v>0</v>
      </c>
      <c r="I72" s="14">
        <f t="shared" si="28"/>
        <v>0</v>
      </c>
    </row>
    <row r="73" spans="1:12" x14ac:dyDescent="0.25">
      <c r="A73" s="10"/>
      <c r="B73" s="11" t="s">
        <v>12</v>
      </c>
      <c r="C73" s="12">
        <v>0</v>
      </c>
      <c r="D73" s="12"/>
      <c r="E73" s="12">
        <f t="shared" si="16"/>
        <v>0</v>
      </c>
      <c r="F73" s="12"/>
      <c r="G73" s="12">
        <v>0</v>
      </c>
      <c r="H73" s="13">
        <f t="shared" si="27"/>
        <v>0</v>
      </c>
      <c r="I73" s="14">
        <f t="shared" si="28"/>
        <v>0</v>
      </c>
    </row>
    <row r="74" spans="1:12" x14ac:dyDescent="0.25">
      <c r="A74" s="10"/>
      <c r="B74" s="11" t="s">
        <v>13</v>
      </c>
      <c r="C74" s="12">
        <v>0</v>
      </c>
      <c r="D74" s="12"/>
      <c r="E74" s="12">
        <f t="shared" si="16"/>
        <v>0</v>
      </c>
      <c r="F74" s="12"/>
      <c r="G74" s="12">
        <v>0</v>
      </c>
      <c r="H74" s="13">
        <f t="shared" si="27"/>
        <v>0</v>
      </c>
      <c r="I74" s="14">
        <f t="shared" si="28"/>
        <v>0</v>
      </c>
    </row>
    <row r="75" spans="1:12" ht="15.75" thickBot="1" x14ac:dyDescent="0.3">
      <c r="A75" s="23"/>
      <c r="B75" s="11" t="s">
        <v>14</v>
      </c>
      <c r="C75" s="12">
        <v>0</v>
      </c>
      <c r="D75" s="12"/>
      <c r="E75" s="12">
        <f t="shared" si="16"/>
        <v>0</v>
      </c>
      <c r="F75" s="12"/>
      <c r="G75" s="12">
        <v>0</v>
      </c>
      <c r="H75" s="13">
        <f t="shared" si="27"/>
        <v>0</v>
      </c>
      <c r="I75" s="14">
        <f t="shared" si="28"/>
        <v>0</v>
      </c>
    </row>
    <row r="76" spans="1:12" s="5" customFormat="1" x14ac:dyDescent="0.25">
      <c r="A76" s="16">
        <v>9000</v>
      </c>
      <c r="B76" s="21" t="s">
        <v>32</v>
      </c>
      <c r="C76" s="18"/>
      <c r="D76" s="18"/>
      <c r="E76" s="18"/>
      <c r="F76" s="18">
        <v>0</v>
      </c>
      <c r="G76" s="18">
        <f>SUM(G77:G83)</f>
        <v>0</v>
      </c>
      <c r="H76" s="18">
        <f t="shared" ref="H76:I76" si="29">SUM(H77:H83)</f>
        <v>0</v>
      </c>
      <c r="I76" s="18">
        <f t="shared" si="29"/>
        <v>0</v>
      </c>
    </row>
    <row r="77" spans="1:12" x14ac:dyDescent="0.25">
      <c r="A77" s="24"/>
      <c r="B77" s="11" t="s">
        <v>8</v>
      </c>
      <c r="C77" s="12">
        <v>0</v>
      </c>
      <c r="D77" s="12">
        <v>0</v>
      </c>
      <c r="E77" s="12">
        <f>C77+D77</f>
        <v>0</v>
      </c>
      <c r="F77" s="12"/>
      <c r="G77" s="12">
        <v>0</v>
      </c>
      <c r="H77" s="13">
        <f>G77</f>
        <v>0</v>
      </c>
      <c r="I77" s="14">
        <f>H77</f>
        <v>0</v>
      </c>
    </row>
    <row r="78" spans="1:12" x14ac:dyDescent="0.25">
      <c r="A78" s="24"/>
      <c r="B78" s="11" t="s">
        <v>9</v>
      </c>
      <c r="C78" s="12">
        <v>0</v>
      </c>
      <c r="D78" s="12"/>
      <c r="E78" s="12">
        <f t="shared" ref="E78:E83" si="30">C78+D78</f>
        <v>0</v>
      </c>
      <c r="F78" s="12"/>
      <c r="G78" s="12">
        <f t="shared" ref="G78:G82" si="31">C78</f>
        <v>0</v>
      </c>
      <c r="H78" s="13">
        <f t="shared" ref="H78:I83" si="32">G78</f>
        <v>0</v>
      </c>
      <c r="I78" s="14">
        <f t="shared" si="32"/>
        <v>0</v>
      </c>
    </row>
    <row r="79" spans="1:12" x14ac:dyDescent="0.25">
      <c r="A79" s="24"/>
      <c r="B79" s="11" t="s">
        <v>33</v>
      </c>
      <c r="C79" s="12">
        <v>0</v>
      </c>
      <c r="D79" s="12"/>
      <c r="E79" s="12">
        <f t="shared" si="30"/>
        <v>0</v>
      </c>
      <c r="F79" s="12"/>
      <c r="G79" s="12">
        <f t="shared" si="31"/>
        <v>0</v>
      </c>
      <c r="H79" s="13">
        <f t="shared" si="32"/>
        <v>0</v>
      </c>
      <c r="I79" s="14">
        <f t="shared" si="32"/>
        <v>0</v>
      </c>
    </row>
    <row r="80" spans="1:12" x14ac:dyDescent="0.25">
      <c r="A80" s="24"/>
      <c r="B80" s="11" t="s">
        <v>11</v>
      </c>
      <c r="C80" s="12">
        <v>0</v>
      </c>
      <c r="D80" s="12"/>
      <c r="E80" s="12">
        <f t="shared" si="30"/>
        <v>0</v>
      </c>
      <c r="F80" s="12"/>
      <c r="G80" s="12">
        <f t="shared" si="31"/>
        <v>0</v>
      </c>
      <c r="H80" s="13">
        <f t="shared" si="32"/>
        <v>0</v>
      </c>
      <c r="I80" s="14">
        <f t="shared" si="32"/>
        <v>0</v>
      </c>
    </row>
    <row r="81" spans="1:9" x14ac:dyDescent="0.25">
      <c r="A81" s="24"/>
      <c r="B81" s="11" t="s">
        <v>12</v>
      </c>
      <c r="C81" s="12">
        <v>0</v>
      </c>
      <c r="D81" s="12"/>
      <c r="E81" s="12">
        <f t="shared" si="30"/>
        <v>0</v>
      </c>
      <c r="F81" s="12"/>
      <c r="G81" s="12">
        <f t="shared" si="31"/>
        <v>0</v>
      </c>
      <c r="H81" s="13">
        <f t="shared" si="32"/>
        <v>0</v>
      </c>
      <c r="I81" s="14">
        <f t="shared" si="32"/>
        <v>0</v>
      </c>
    </row>
    <row r="82" spans="1:9" x14ac:dyDescent="0.25">
      <c r="A82" s="24"/>
      <c r="B82" s="11" t="s">
        <v>13</v>
      </c>
      <c r="C82" s="12">
        <v>0</v>
      </c>
      <c r="D82" s="12"/>
      <c r="E82" s="12">
        <f t="shared" si="30"/>
        <v>0</v>
      </c>
      <c r="F82" s="12"/>
      <c r="G82" s="12">
        <f t="shared" si="31"/>
        <v>0</v>
      </c>
      <c r="H82" s="13">
        <f t="shared" si="32"/>
        <v>0</v>
      </c>
      <c r="I82" s="14">
        <f>H82</f>
        <v>0</v>
      </c>
    </row>
    <row r="83" spans="1:9" ht="15.75" thickBot="1" x14ac:dyDescent="0.3">
      <c r="A83" s="25"/>
      <c r="B83" s="26" t="s">
        <v>14</v>
      </c>
      <c r="C83" s="12">
        <v>0</v>
      </c>
      <c r="D83" s="27"/>
      <c r="E83" s="12">
        <f t="shared" si="30"/>
        <v>0</v>
      </c>
      <c r="F83" s="27"/>
      <c r="G83" s="12"/>
      <c r="H83" s="13">
        <f t="shared" si="32"/>
        <v>0</v>
      </c>
      <c r="I83" s="14">
        <f t="shared" si="32"/>
        <v>0</v>
      </c>
    </row>
    <row r="84" spans="1:9" ht="15.75" thickBot="1" x14ac:dyDescent="0.3">
      <c r="A84" s="41" t="s">
        <v>34</v>
      </c>
      <c r="B84" s="42"/>
      <c r="C84" s="28">
        <f>SUM(C10:C83)</f>
        <v>34927539</v>
      </c>
      <c r="D84" s="28">
        <f t="shared" ref="D84:E84" si="33">SUM(D10:D83)</f>
        <v>6470267.2799999984</v>
      </c>
      <c r="E84" s="28">
        <f t="shared" si="33"/>
        <v>41397806.280000001</v>
      </c>
      <c r="F84" s="28">
        <f>SUM(F10:F83)</f>
        <v>41397806.280000001</v>
      </c>
      <c r="G84" s="28">
        <f>G76+G65+G56+G48+G40+G26+G18+G10</f>
        <v>40556278.894999996</v>
      </c>
      <c r="H84" s="28">
        <f>H76+H65+H56+H48+H40+H26+H18+H10</f>
        <v>40556278.894999996</v>
      </c>
      <c r="I84" s="28">
        <f>I76+I65+I56+I48+I40+I26+I18+I10</f>
        <v>841527.38500000013</v>
      </c>
    </row>
    <row r="85" spans="1:9" x14ac:dyDescent="0.25">
      <c r="F85" s="6"/>
    </row>
    <row r="86" spans="1:9" x14ac:dyDescent="0.25">
      <c r="B86" s="29" t="s">
        <v>44</v>
      </c>
      <c r="C86" s="29"/>
      <c r="D86" s="30"/>
      <c r="E86" s="31"/>
      <c r="F86" s="32"/>
      <c r="G86" s="33"/>
      <c r="H86" s="34"/>
      <c r="I86" s="35"/>
    </row>
    <row r="88" spans="1:9" x14ac:dyDescent="0.25">
      <c r="E88" s="6"/>
    </row>
    <row r="91" spans="1:9" x14ac:dyDescent="0.25">
      <c r="B91" s="36" t="s">
        <v>45</v>
      </c>
      <c r="C91" s="37"/>
      <c r="D91" s="38"/>
      <c r="E91" s="31"/>
      <c r="F91" s="39"/>
      <c r="G91" s="31"/>
      <c r="H91" s="34"/>
    </row>
    <row r="92" spans="1:9" x14ac:dyDescent="0.25">
      <c r="B92" s="40" t="s">
        <v>46</v>
      </c>
    </row>
  </sheetData>
  <mergeCells count="14">
    <mergeCell ref="A84:B84"/>
    <mergeCell ref="G8:G9"/>
    <mergeCell ref="H8:H9"/>
    <mergeCell ref="I8:I9"/>
    <mergeCell ref="A2:I2"/>
    <mergeCell ref="A4:I4"/>
    <mergeCell ref="A6:I6"/>
    <mergeCell ref="H7:I7"/>
    <mergeCell ref="A8:A9"/>
    <mergeCell ref="B8:B9"/>
    <mergeCell ref="C8:C9"/>
    <mergeCell ref="D8:D9"/>
    <mergeCell ref="E8:E9"/>
    <mergeCell ref="F8:F9"/>
  </mergeCells>
  <dataValidations count="1">
    <dataValidation type="decimal" errorStyle="warning" operator="equal" allowBlank="1" showInputMessage="1" showErrorMessage="1" errorTitle="Favor de revisar" error="El total de la columna IMPORTE POR CAPÍTULO tiene que coinicidir con el total de la columna IMPORTE POR FONDO." sqref="F84:I84" xr:uid="{00000000-0002-0000-0000-000000000000}">
      <formula1>C84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2018-04-19T21:38:47Z</cp:lastPrinted>
  <dcterms:created xsi:type="dcterms:W3CDTF">2017-03-27T16:46:17Z</dcterms:created>
  <dcterms:modified xsi:type="dcterms:W3CDTF">2018-04-20T03:56:12Z</dcterms:modified>
</cp:coreProperties>
</file>