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b) INFORMACIÓN PRESUPUESTARIA\b.1) Estado Análitico de Ingresos\1.Estado Análitico de Ingresos\"/>
    </mc:Choice>
  </mc:AlternateContent>
  <xr:revisionPtr revIDLastSave="0" documentId="12_ncr:500000_{F51B0727-6CF2-4609-AC82-485F152D6052}" xr6:coauthVersionLast="31" xr6:coauthVersionMax="31" xr10:uidLastSave="{00000000-0000-0000-0000-000000000000}"/>
  <bookViews>
    <workbookView xWindow="0" yWindow="0" windowWidth="19350" windowHeight="7950" xr2:uid="{00000000-000D-0000-FFFF-FFFF00000000}"/>
  </bookViews>
  <sheets>
    <sheet name="DICIEMBRE2017" sheetId="30" r:id="rId1"/>
  </sheets>
  <definedNames>
    <definedName name="_xlnm.Print_Titles" localSheetId="0">DICIEMBRE2017!$1:$8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30" l="1"/>
  <c r="C132" i="30"/>
  <c r="D179" i="30"/>
  <c r="D143" i="30"/>
  <c r="D144" i="30"/>
  <c r="D145" i="30"/>
  <c r="G116" i="30"/>
  <c r="F104" i="30"/>
  <c r="F114" i="30"/>
  <c r="F113" i="30"/>
  <c r="G113" i="30"/>
  <c r="F112" i="30"/>
  <c r="D112" i="30"/>
  <c r="D113" i="30"/>
  <c r="D114" i="30"/>
  <c r="G114" i="30" s="1"/>
  <c r="F83" i="30"/>
  <c r="D83" i="30"/>
  <c r="F82" i="30"/>
  <c r="D82" i="30"/>
  <c r="G61" i="30"/>
  <c r="D61" i="30"/>
  <c r="D58" i="30"/>
  <c r="D50" i="30"/>
  <c r="G50" i="30" s="1"/>
  <c r="D51" i="30"/>
  <c r="G51" i="30" s="1"/>
  <c r="D52" i="30"/>
  <c r="G52" i="30" s="1"/>
  <c r="D53" i="30"/>
  <c r="D29" i="30"/>
  <c r="G112" i="30" l="1"/>
  <c r="G82" i="30"/>
  <c r="G83" i="30"/>
  <c r="G201" i="30"/>
  <c r="G199" i="30"/>
  <c r="G198" i="30"/>
  <c r="G197" i="30"/>
  <c r="G196" i="30"/>
  <c r="G195" i="30"/>
  <c r="G194" i="30"/>
  <c r="G192" i="30"/>
  <c r="G191" i="30" s="1"/>
  <c r="E192" i="30"/>
  <c r="E191" i="30" s="1"/>
  <c r="F191" i="30"/>
  <c r="D191" i="30"/>
  <c r="C191" i="30"/>
  <c r="G189" i="30"/>
  <c r="G188" i="30"/>
  <c r="F188" i="30"/>
  <c r="E188" i="30"/>
  <c r="D188" i="30"/>
  <c r="C188" i="30"/>
  <c r="D186" i="30"/>
  <c r="G186" i="30" s="1"/>
  <c r="G185" i="30" s="1"/>
  <c r="F185" i="30"/>
  <c r="E185" i="30"/>
  <c r="C185" i="30"/>
  <c r="F183" i="30"/>
  <c r="D183" i="30"/>
  <c r="G183" i="30" s="1"/>
  <c r="G182" i="30" s="1"/>
  <c r="G181" i="30" s="1"/>
  <c r="F182" i="30"/>
  <c r="E182" i="30"/>
  <c r="E181" i="30" s="1"/>
  <c r="C182" i="30"/>
  <c r="B182" i="30"/>
  <c r="F181" i="30"/>
  <c r="C181" i="30"/>
  <c r="B181" i="30"/>
  <c r="F180" i="30"/>
  <c r="G180" i="30" s="1"/>
  <c r="F179" i="30"/>
  <c r="F178" i="30" s="1"/>
  <c r="F177" i="30" s="1"/>
  <c r="G179" i="30"/>
  <c r="G178" i="30" s="1"/>
  <c r="G177" i="30" s="1"/>
  <c r="E178" i="30"/>
  <c r="D178" i="30"/>
  <c r="C178" i="30"/>
  <c r="B178" i="30"/>
  <c r="E177" i="30"/>
  <c r="D177" i="30"/>
  <c r="C177" i="30"/>
  <c r="B177" i="30"/>
  <c r="G176" i="30"/>
  <c r="F176" i="30"/>
  <c r="F175" i="30"/>
  <c r="G175" i="30" s="1"/>
  <c r="F174" i="30"/>
  <c r="B174" i="30"/>
  <c r="D174" i="30" s="1"/>
  <c r="G174" i="30" s="1"/>
  <c r="F173" i="30"/>
  <c r="D173" i="30"/>
  <c r="G173" i="30" s="1"/>
  <c r="B173" i="30"/>
  <c r="F172" i="30"/>
  <c r="B172" i="30"/>
  <c r="D172" i="30" s="1"/>
  <c r="G172" i="30" s="1"/>
  <c r="F171" i="30"/>
  <c r="B171" i="30"/>
  <c r="D171" i="30" s="1"/>
  <c r="G171" i="30" s="1"/>
  <c r="F170" i="30"/>
  <c r="B170" i="30"/>
  <c r="D170" i="30" s="1"/>
  <c r="G170" i="30" s="1"/>
  <c r="F169" i="30"/>
  <c r="D169" i="30"/>
  <c r="G169" i="30" s="1"/>
  <c r="B169" i="30"/>
  <c r="F168" i="30"/>
  <c r="B168" i="30"/>
  <c r="D168" i="30" s="1"/>
  <c r="G168" i="30" s="1"/>
  <c r="F167" i="30"/>
  <c r="B167" i="30"/>
  <c r="D167" i="30" s="1"/>
  <c r="G167" i="30" s="1"/>
  <c r="F166" i="30"/>
  <c r="B166" i="30"/>
  <c r="D166" i="30" s="1"/>
  <c r="G166" i="30" s="1"/>
  <c r="F165" i="30"/>
  <c r="D165" i="30"/>
  <c r="G165" i="30" s="1"/>
  <c r="B165" i="30"/>
  <c r="F164" i="30"/>
  <c r="B164" i="30"/>
  <c r="D164" i="30" s="1"/>
  <c r="G164" i="30" s="1"/>
  <c r="F163" i="30"/>
  <c r="B163" i="30"/>
  <c r="D163" i="30" s="1"/>
  <c r="F162" i="30"/>
  <c r="E162" i="30"/>
  <c r="C162" i="30"/>
  <c r="F161" i="30"/>
  <c r="E161" i="30"/>
  <c r="C161" i="30"/>
  <c r="F159" i="30"/>
  <c r="B159" i="30"/>
  <c r="D159" i="30" s="1"/>
  <c r="G159" i="30" s="1"/>
  <c r="F158" i="30"/>
  <c r="D158" i="30"/>
  <c r="G158" i="30" s="1"/>
  <c r="B158" i="30"/>
  <c r="F157" i="30"/>
  <c r="B157" i="30"/>
  <c r="D157" i="30" s="1"/>
  <c r="G157" i="30" s="1"/>
  <c r="F156" i="30"/>
  <c r="B156" i="30"/>
  <c r="D156" i="30" s="1"/>
  <c r="G156" i="30" s="1"/>
  <c r="F155" i="30"/>
  <c r="B155" i="30"/>
  <c r="D155" i="30" s="1"/>
  <c r="G155" i="30" s="1"/>
  <c r="F154" i="30"/>
  <c r="D154" i="30"/>
  <c r="G154" i="30" s="1"/>
  <c r="B154" i="30"/>
  <c r="F153" i="30"/>
  <c r="B153" i="30"/>
  <c r="D153" i="30" s="1"/>
  <c r="G153" i="30" s="1"/>
  <c r="F152" i="30"/>
  <c r="B152" i="30"/>
  <c r="D152" i="30" s="1"/>
  <c r="G152" i="30" s="1"/>
  <c r="F151" i="30"/>
  <c r="B151" i="30"/>
  <c r="D151" i="30" s="1"/>
  <c r="G151" i="30" s="1"/>
  <c r="F150" i="30"/>
  <c r="D150" i="30"/>
  <c r="G150" i="30" s="1"/>
  <c r="B150" i="30"/>
  <c r="F149" i="30"/>
  <c r="B149" i="30"/>
  <c r="D149" i="30" s="1"/>
  <c r="G149" i="30" s="1"/>
  <c r="F148" i="30"/>
  <c r="B148" i="30"/>
  <c r="D148" i="30" s="1"/>
  <c r="F147" i="30"/>
  <c r="E147" i="30"/>
  <c r="C147" i="30"/>
  <c r="F146" i="30"/>
  <c r="E146" i="30"/>
  <c r="C146" i="30"/>
  <c r="G145" i="30"/>
  <c r="F145" i="30"/>
  <c r="G144" i="30"/>
  <c r="F144" i="30"/>
  <c r="G143" i="30"/>
  <c r="F143" i="30"/>
  <c r="F142" i="30"/>
  <c r="B142" i="30"/>
  <c r="D142" i="30" s="1"/>
  <c r="G142" i="30" s="1"/>
  <c r="F141" i="30"/>
  <c r="B141" i="30"/>
  <c r="D141" i="30" s="1"/>
  <c r="G141" i="30" s="1"/>
  <c r="F140" i="30"/>
  <c r="B140" i="30"/>
  <c r="D140" i="30" s="1"/>
  <c r="G140" i="30" s="1"/>
  <c r="F139" i="30"/>
  <c r="D139" i="30"/>
  <c r="G139" i="30" s="1"/>
  <c r="B139" i="30"/>
  <c r="F138" i="30"/>
  <c r="B138" i="30"/>
  <c r="D138" i="30" s="1"/>
  <c r="G138" i="30" s="1"/>
  <c r="F137" i="30"/>
  <c r="B137" i="30"/>
  <c r="D137" i="30" s="1"/>
  <c r="G137" i="30" s="1"/>
  <c r="F136" i="30"/>
  <c r="B136" i="30"/>
  <c r="D136" i="30" s="1"/>
  <c r="G136" i="30" s="1"/>
  <c r="F135" i="30"/>
  <c r="D135" i="30"/>
  <c r="G135" i="30" s="1"/>
  <c r="B135" i="30"/>
  <c r="F134" i="30"/>
  <c r="B134" i="30"/>
  <c r="D134" i="30" s="1"/>
  <c r="G134" i="30" s="1"/>
  <c r="F133" i="30"/>
  <c r="B133" i="30"/>
  <c r="E132" i="30"/>
  <c r="E131" i="30" s="1"/>
  <c r="C131" i="30"/>
  <c r="F128" i="30"/>
  <c r="B128" i="30"/>
  <c r="D128" i="30" s="1"/>
  <c r="F127" i="30"/>
  <c r="D127" i="30"/>
  <c r="B127" i="30"/>
  <c r="F126" i="30"/>
  <c r="B126" i="30"/>
  <c r="D126" i="30" s="1"/>
  <c r="F125" i="30"/>
  <c r="B125" i="30"/>
  <c r="D125" i="30" s="1"/>
  <c r="F124" i="30"/>
  <c r="B124" i="30"/>
  <c r="D124" i="30" s="1"/>
  <c r="F123" i="30"/>
  <c r="D123" i="30"/>
  <c r="B123" i="30"/>
  <c r="F122" i="30"/>
  <c r="B122" i="30"/>
  <c r="D122" i="30" s="1"/>
  <c r="F121" i="30"/>
  <c r="B121" i="30"/>
  <c r="D121" i="30" s="1"/>
  <c r="F120" i="30"/>
  <c r="B120" i="30"/>
  <c r="D120" i="30" s="1"/>
  <c r="F119" i="30"/>
  <c r="D119" i="30"/>
  <c r="B119" i="30"/>
  <c r="F118" i="30"/>
  <c r="B118" i="30"/>
  <c r="D118" i="30" s="1"/>
  <c r="F117" i="30"/>
  <c r="B117" i="30"/>
  <c r="D117" i="30" s="1"/>
  <c r="F116" i="30"/>
  <c r="E116" i="30"/>
  <c r="C116" i="30"/>
  <c r="C115" i="30" s="1"/>
  <c r="F115" i="30"/>
  <c r="E115" i="30"/>
  <c r="F111" i="30"/>
  <c r="D111" i="30"/>
  <c r="G111" i="30" s="1"/>
  <c r="F110" i="30"/>
  <c r="G110" i="30" s="1"/>
  <c r="F109" i="30"/>
  <c r="D109" i="30"/>
  <c r="F108" i="30"/>
  <c r="G108" i="30" s="1"/>
  <c r="F107" i="30"/>
  <c r="D107" i="30"/>
  <c r="F106" i="30"/>
  <c r="G106" i="30" s="1"/>
  <c r="F105" i="30"/>
  <c r="D105" i="30"/>
  <c r="D104" i="30"/>
  <c r="G104" i="30" s="1"/>
  <c r="F103" i="30"/>
  <c r="D103" i="30"/>
  <c r="B103" i="30"/>
  <c r="F102" i="30"/>
  <c r="B102" i="30"/>
  <c r="D102" i="30" s="1"/>
  <c r="F101" i="30"/>
  <c r="B101" i="30"/>
  <c r="D101" i="30" s="1"/>
  <c r="F100" i="30"/>
  <c r="B100" i="30"/>
  <c r="D100" i="30" s="1"/>
  <c r="F99" i="30"/>
  <c r="D99" i="30"/>
  <c r="B99" i="30"/>
  <c r="F98" i="30"/>
  <c r="B98" i="30"/>
  <c r="D98" i="30" s="1"/>
  <c r="F97" i="30"/>
  <c r="B97" i="30"/>
  <c r="D97" i="30" s="1"/>
  <c r="F96" i="30"/>
  <c r="D96" i="30"/>
  <c r="B96" i="30"/>
  <c r="F95" i="30"/>
  <c r="B95" i="30"/>
  <c r="D95" i="30" s="1"/>
  <c r="F94" i="30"/>
  <c r="B94" i="30"/>
  <c r="D94" i="30" s="1"/>
  <c r="F93" i="30"/>
  <c r="B93" i="30"/>
  <c r="D93" i="30" s="1"/>
  <c r="F92" i="30"/>
  <c r="D92" i="30"/>
  <c r="B92" i="30"/>
  <c r="E91" i="30"/>
  <c r="E90" i="30" s="1"/>
  <c r="C91" i="30"/>
  <c r="C90" i="30" s="1"/>
  <c r="G87" i="30"/>
  <c r="D87" i="30"/>
  <c r="F86" i="30"/>
  <c r="D86" i="30"/>
  <c r="F85" i="30"/>
  <c r="D85" i="30"/>
  <c r="C84" i="30"/>
  <c r="C73" i="30" s="1"/>
  <c r="B84" i="30"/>
  <c r="B73" i="30" s="1"/>
  <c r="F81" i="30"/>
  <c r="D81" i="30"/>
  <c r="F80" i="30"/>
  <c r="D80" i="30"/>
  <c r="F79" i="30"/>
  <c r="D79" i="30"/>
  <c r="F78" i="30"/>
  <c r="D78" i="30"/>
  <c r="F77" i="30"/>
  <c r="D77" i="30"/>
  <c r="F76" i="30"/>
  <c r="D76" i="30"/>
  <c r="F75" i="30"/>
  <c r="D75" i="30"/>
  <c r="F74" i="30"/>
  <c r="D74" i="30"/>
  <c r="G74" i="30" s="1"/>
  <c r="D72" i="30"/>
  <c r="D71" i="30"/>
  <c r="G71" i="30" s="1"/>
  <c r="D70" i="30"/>
  <c r="D69" i="30"/>
  <c r="G69" i="30" s="1"/>
  <c r="F68" i="30"/>
  <c r="D68" i="30"/>
  <c r="F67" i="30"/>
  <c r="D67" i="30"/>
  <c r="G67" i="30" s="1"/>
  <c r="F66" i="30"/>
  <c r="F64" i="30" s="1"/>
  <c r="F63" i="30" s="1"/>
  <c r="D66" i="30"/>
  <c r="D65" i="30"/>
  <c r="E64" i="30"/>
  <c r="E63" i="30" s="1"/>
  <c r="B64" i="30"/>
  <c r="B63" i="30" s="1"/>
  <c r="G62" i="30"/>
  <c r="G60" i="30"/>
  <c r="F60" i="30"/>
  <c r="E60" i="30"/>
  <c r="C60" i="30"/>
  <c r="B60" i="30"/>
  <c r="F59" i="30"/>
  <c r="D59" i="30"/>
  <c r="F58" i="30"/>
  <c r="G58" i="30" s="1"/>
  <c r="D57" i="30"/>
  <c r="G57" i="30" s="1"/>
  <c r="F56" i="30"/>
  <c r="D56" i="30"/>
  <c r="D55" i="30"/>
  <c r="G55" i="30" s="1"/>
  <c r="D54" i="30"/>
  <c r="G54" i="30" s="1"/>
  <c r="F49" i="30"/>
  <c r="D49" i="30"/>
  <c r="D48" i="30"/>
  <c r="G48" i="30" s="1"/>
  <c r="D47" i="30"/>
  <c r="G47" i="30" s="1"/>
  <c r="G46" i="30"/>
  <c r="D46" i="30"/>
  <c r="E45" i="30"/>
  <c r="C45" i="30"/>
  <c r="B45" i="30"/>
  <c r="F44" i="30"/>
  <c r="D44" i="30"/>
  <c r="F43" i="30"/>
  <c r="D43" i="30"/>
  <c r="F42" i="30"/>
  <c r="D42" i="30"/>
  <c r="D41" i="30"/>
  <c r="G41" i="30" s="1"/>
  <c r="F40" i="30"/>
  <c r="D40" i="30"/>
  <c r="F39" i="30"/>
  <c r="D39" i="30"/>
  <c r="E38" i="30"/>
  <c r="C38" i="30"/>
  <c r="B38" i="30"/>
  <c r="F37" i="30"/>
  <c r="D37" i="30"/>
  <c r="F36" i="30"/>
  <c r="D36" i="30"/>
  <c r="F35" i="30"/>
  <c r="D35" i="30"/>
  <c r="F34" i="30"/>
  <c r="D34" i="30"/>
  <c r="F33" i="30"/>
  <c r="D33" i="30"/>
  <c r="F32" i="30"/>
  <c r="D32" i="30"/>
  <c r="F31" i="30"/>
  <c r="D31" i="30"/>
  <c r="F30" i="30"/>
  <c r="D30" i="30"/>
  <c r="F29" i="30"/>
  <c r="F27" i="30" s="1"/>
  <c r="G28" i="30"/>
  <c r="D28" i="30"/>
  <c r="E27" i="30"/>
  <c r="C27" i="30"/>
  <c r="B27" i="30"/>
  <c r="D24" i="30"/>
  <c r="G22" i="30"/>
  <c r="D22" i="30"/>
  <c r="F21" i="30"/>
  <c r="F20" i="30" s="1"/>
  <c r="D21" i="30"/>
  <c r="E20" i="30"/>
  <c r="D20" i="30"/>
  <c r="C20" i="30"/>
  <c r="C14" i="30" s="1"/>
  <c r="B20" i="30"/>
  <c r="F19" i="30"/>
  <c r="D19" i="30"/>
  <c r="F18" i="30"/>
  <c r="D18" i="30"/>
  <c r="F17" i="30"/>
  <c r="D17" i="30"/>
  <c r="F16" i="30"/>
  <c r="F15" i="30" s="1"/>
  <c r="F14" i="30" s="1"/>
  <c r="D16" i="30"/>
  <c r="E15" i="30"/>
  <c r="C15" i="30"/>
  <c r="B15" i="30"/>
  <c r="F13" i="30"/>
  <c r="D13" i="30"/>
  <c r="G13" i="30" s="1"/>
  <c r="F12" i="30"/>
  <c r="F11" i="30" s="1"/>
  <c r="D12" i="30"/>
  <c r="G12" i="30" s="1"/>
  <c r="G11" i="30" s="1"/>
  <c r="E11" i="30"/>
  <c r="C11" i="30"/>
  <c r="B10" i="30"/>
  <c r="B116" i="30" l="1"/>
  <c r="B115" i="30" s="1"/>
  <c r="B132" i="30"/>
  <c r="B131" i="30" s="1"/>
  <c r="B147" i="30"/>
  <c r="B146" i="30" s="1"/>
  <c r="B162" i="30"/>
  <c r="B161" i="30" s="1"/>
  <c r="D185" i="30"/>
  <c r="G65" i="30"/>
  <c r="D64" i="30"/>
  <c r="D63" i="30" s="1"/>
  <c r="E89" i="30"/>
  <c r="C89" i="30"/>
  <c r="D133" i="30"/>
  <c r="D132" i="30" s="1"/>
  <c r="D131" i="30" s="1"/>
  <c r="G49" i="30"/>
  <c r="G59" i="30"/>
  <c r="G66" i="30"/>
  <c r="D73" i="30"/>
  <c r="B91" i="30"/>
  <c r="B90" i="30" s="1"/>
  <c r="D182" i="30"/>
  <c r="D181" i="30" s="1"/>
  <c r="C26" i="30"/>
  <c r="D162" i="30"/>
  <c r="D161" i="30" s="1"/>
  <c r="D147" i="30"/>
  <c r="D146" i="30" s="1"/>
  <c r="F132" i="30"/>
  <c r="F131" i="30" s="1"/>
  <c r="D116" i="30"/>
  <c r="D115" i="30" s="1"/>
  <c r="D91" i="30"/>
  <c r="D90" i="30" s="1"/>
  <c r="G109" i="30"/>
  <c r="G98" i="30"/>
  <c r="G107" i="30"/>
  <c r="G95" i="30"/>
  <c r="G105" i="30"/>
  <c r="G101" i="30"/>
  <c r="G102" i="30"/>
  <c r="G100" i="30"/>
  <c r="G99" i="30"/>
  <c r="G97" i="30"/>
  <c r="G96" i="30"/>
  <c r="G94" i="30"/>
  <c r="F91" i="30"/>
  <c r="F90" i="30" s="1"/>
  <c r="F89" i="30" s="1"/>
  <c r="G93" i="30"/>
  <c r="G103" i="30"/>
  <c r="G85" i="30"/>
  <c r="G31" i="30"/>
  <c r="G32" i="30"/>
  <c r="G35" i="30"/>
  <c r="G42" i="30"/>
  <c r="G43" i="30"/>
  <c r="G44" i="30"/>
  <c r="G77" i="30"/>
  <c r="G78" i="30"/>
  <c r="G80" i="30"/>
  <c r="G81" i="30"/>
  <c r="F10" i="30"/>
  <c r="G76" i="30"/>
  <c r="D60" i="30"/>
  <c r="C63" i="30"/>
  <c r="B26" i="30"/>
  <c r="G56" i="30"/>
  <c r="F38" i="30"/>
  <c r="G39" i="30"/>
  <c r="G36" i="30"/>
  <c r="G34" i="30"/>
  <c r="E26" i="30"/>
  <c r="C10" i="30"/>
  <c r="G21" i="30"/>
  <c r="G20" i="30" s="1"/>
  <c r="G19" i="30"/>
  <c r="G18" i="30"/>
  <c r="E14" i="30"/>
  <c r="E10" i="30" s="1"/>
  <c r="D11" i="30"/>
  <c r="G29" i="30"/>
  <c r="D27" i="30"/>
  <c r="G30" i="30"/>
  <c r="G33" i="30"/>
  <c r="G37" i="30"/>
  <c r="D38" i="30"/>
  <c r="G40" i="30"/>
  <c r="F45" i="30"/>
  <c r="F26" i="30" s="1"/>
  <c r="G68" i="30"/>
  <c r="G79" i="30"/>
  <c r="G16" i="30"/>
  <c r="D15" i="30"/>
  <c r="D14" i="30" s="1"/>
  <c r="D10" i="30" s="1"/>
  <c r="G17" i="30"/>
  <c r="G53" i="30"/>
  <c r="D45" i="30"/>
  <c r="G70" i="30"/>
  <c r="G64" i="30" s="1"/>
  <c r="G63" i="30" s="1"/>
  <c r="G75" i="30"/>
  <c r="D84" i="30"/>
  <c r="G86" i="30"/>
  <c r="F84" i="30"/>
  <c r="F73" i="30" s="1"/>
  <c r="G92" i="30"/>
  <c r="G115" i="30"/>
  <c r="G133" i="30"/>
  <c r="G132" i="30" s="1"/>
  <c r="G131" i="30" s="1"/>
  <c r="G148" i="30"/>
  <c r="G147" i="30" s="1"/>
  <c r="G146" i="30" s="1"/>
  <c r="G163" i="30"/>
  <c r="G162" i="30" s="1"/>
  <c r="G161" i="30" s="1"/>
  <c r="E84" i="30"/>
  <c r="E73" i="30" s="1"/>
  <c r="G84" i="30" l="1"/>
  <c r="G73" i="30" s="1"/>
  <c r="B89" i="30"/>
  <c r="B202" i="30" s="1"/>
  <c r="D89" i="30"/>
  <c r="C202" i="30"/>
  <c r="G38" i="30"/>
  <c r="G91" i="30"/>
  <c r="G90" i="30" s="1"/>
  <c r="E202" i="30"/>
  <c r="F202" i="30"/>
  <c r="G89" i="30"/>
  <c r="G15" i="30"/>
  <c r="G14" i="30" s="1"/>
  <c r="G10" i="30" s="1"/>
  <c r="G27" i="30"/>
  <c r="G45" i="30"/>
  <c r="D26" i="30"/>
  <c r="D202" i="30" l="1"/>
  <c r="G26" i="30"/>
</calcChain>
</file>

<file path=xl/sharedStrings.xml><?xml version="1.0" encoding="utf-8"?>
<sst xmlns="http://schemas.openxmlformats.org/spreadsheetml/2006/main" count="196" uniqueCount="191">
  <si>
    <t>COMPENSACION</t>
  </si>
  <si>
    <t>FONDO DE COMPENSACION</t>
  </si>
  <si>
    <t>AJUSTE DE PARTICIPACION</t>
  </si>
  <si>
    <t>FISCALIZACION DICIEMBRE</t>
  </si>
  <si>
    <t>FISCALIZACION NOVIEMBRE</t>
  </si>
  <si>
    <t>FISCALIZACION OCTUBRE</t>
  </si>
  <si>
    <t>FISCALIZACION SEPTIEMBRE</t>
  </si>
  <si>
    <t>FISCALIZACION AGOSTO</t>
  </si>
  <si>
    <t>FISCALIZACION JULIO</t>
  </si>
  <si>
    <t>FISCALIZACION JUNIO</t>
  </si>
  <si>
    <t>FISCALIZACION MAYO</t>
  </si>
  <si>
    <t>FISCALIZACION ABRIL</t>
  </si>
  <si>
    <t>FISCALIZACION MARZO</t>
  </si>
  <si>
    <t>FISCALIZACION FEBRERO</t>
  </si>
  <si>
    <t>FISCALIZACION ENERO</t>
  </si>
  <si>
    <t>FISCALIZACION</t>
  </si>
  <si>
    <t>FONDO DE FISCALIZACION</t>
  </si>
  <si>
    <t>F.A.F.M. DICIEMBRE</t>
  </si>
  <si>
    <t>F.A.F.M. NOVIEMBRE</t>
  </si>
  <si>
    <t>F.A.F.M. OCTUBRE</t>
  </si>
  <si>
    <t>F.A.F.M. SEPTIEMBRE</t>
  </si>
  <si>
    <t>F.A.F.M. AGOSTO</t>
  </si>
  <si>
    <t>F.A.F.M. JULIO</t>
  </si>
  <si>
    <t>F.A.F.M. JUNIO</t>
  </si>
  <si>
    <t>F.A.F.M. MAYO</t>
  </si>
  <si>
    <t>F.A.F.M. ABRIL</t>
  </si>
  <si>
    <t>F.A.F.M. MARZO</t>
  </si>
  <si>
    <t>F.A.F.M. FEBRERO</t>
  </si>
  <si>
    <t>F.A.F.M. ENERO</t>
  </si>
  <si>
    <t>FORTAMUN</t>
  </si>
  <si>
    <t>FONDO FEDERAL FORTAMUN</t>
  </si>
  <si>
    <t>INTERESES BANCARIOS</t>
  </si>
  <si>
    <t>F.AI.S.M. DICIEMBRE</t>
  </si>
  <si>
    <t>F.AI.S.M. NOVIEMBRE</t>
  </si>
  <si>
    <t>F.AI.S.M. OCTUBRE</t>
  </si>
  <si>
    <t>F.AI.S.M. SEPTIEMBRE</t>
  </si>
  <si>
    <t>F.AI.S.M. AGOSTO</t>
  </si>
  <si>
    <t>F.AI.S.M. JULIO</t>
  </si>
  <si>
    <t>F.AI.S.M. JUNIO</t>
  </si>
  <si>
    <t>F.AI.S.M. MAYO</t>
  </si>
  <si>
    <t>F.AI.S.M. ABRIL</t>
  </si>
  <si>
    <t>F.AI.S.M. MARZO</t>
  </si>
  <si>
    <t>F.AI.S.M. FEBRERO</t>
  </si>
  <si>
    <t>F.A.I.S.M. ENERO</t>
  </si>
  <si>
    <t>F.A.I.S.M.</t>
  </si>
  <si>
    <t>FONDO FEDERAL F.A.I.S.M.</t>
  </si>
  <si>
    <t>AJUSTE POR PARTICIPACION</t>
  </si>
  <si>
    <t>FOMENTO DICIEMBRE</t>
  </si>
  <si>
    <t>FOMENTO NOVIEMBRE</t>
  </si>
  <si>
    <t>FOMENTO OCTUBRE</t>
  </si>
  <si>
    <t>FOMENTO SEPTIEMBRE</t>
  </si>
  <si>
    <t>FOMENTO AGOSTO</t>
  </si>
  <si>
    <t>FOMENTO JULIO</t>
  </si>
  <si>
    <t>FOMENTO JUNIO</t>
  </si>
  <si>
    <t>FOMENTO MAYO</t>
  </si>
  <si>
    <t>FOMENTO ABRIL</t>
  </si>
  <si>
    <t>FOMENTO MARZO</t>
  </si>
  <si>
    <t>FOMENTO FEBRERO</t>
  </si>
  <si>
    <t>FOMENTO ENERO</t>
  </si>
  <si>
    <t>FOMENTO MUNICIPAL</t>
  </si>
  <si>
    <t>PARTICIPACIÓN FEDERAL FOMENTO MUNICIPAL</t>
  </si>
  <si>
    <t>COMPENSACION ISAN</t>
  </si>
  <si>
    <t>IEPS</t>
  </si>
  <si>
    <t>ISAN</t>
  </si>
  <si>
    <t>F.U.P.O. DICIEMBRE</t>
  </si>
  <si>
    <t>F.U.P.O. NOVIEMBRE</t>
  </si>
  <si>
    <t>F.U.P.O. OCTUBRE</t>
  </si>
  <si>
    <t>F.U.P.O. SEPTIEMBRE</t>
  </si>
  <si>
    <t>F.U.P.O. AGOSTO</t>
  </si>
  <si>
    <t>F.U.P.O. JULIO</t>
  </si>
  <si>
    <t>F.U.P.O. JUNIO</t>
  </si>
  <si>
    <t>F.U.P.O. MAYO</t>
  </si>
  <si>
    <t>F.U.P.O. ABRIL</t>
  </si>
  <si>
    <t>F.U.P.O. MARZO</t>
  </si>
  <si>
    <t>F.U.P.O. FEBRERO</t>
  </si>
  <si>
    <t>F.U.P.O. ENERO</t>
  </si>
  <si>
    <t>F.U.P.O.</t>
  </si>
  <si>
    <t>PARTICIPACIÓN FEDERAL F.U.P.</t>
  </si>
  <si>
    <t>AGUA POTABLE</t>
  </si>
  <si>
    <t>PREDIAL</t>
  </si>
  <si>
    <t>CORRAL DE CONSEJO</t>
  </si>
  <si>
    <t>TRASLACIÓN DE DOMINIO</t>
  </si>
  <si>
    <t>OTROS (BONIFICACIONES)</t>
  </si>
  <si>
    <t>EJIDAL</t>
  </si>
  <si>
    <t>RUSTICO</t>
  </si>
  <si>
    <t>URBANO</t>
  </si>
  <si>
    <t>RUBRO DE INGRESOS</t>
  </si>
  <si>
    <t>ESTIMADO</t>
  </si>
  <si>
    <t>AMPLIACIONES Y REDUCCIONES</t>
  </si>
  <si>
    <t>MUNICIPIO DE EMILIANO ZAPATA</t>
  </si>
  <si>
    <t>MODIFICADO</t>
  </si>
  <si>
    <t>DEVENGADO</t>
  </si>
  <si>
    <t>RECAUDADO</t>
  </si>
  <si>
    <t>DIFERENCIA</t>
  </si>
  <si>
    <t>CUOTA Y APORTACIONES DE SEGURIDAD SOCIAL</t>
  </si>
  <si>
    <t>CONTRIBUCIONES DE MEJORA</t>
  </si>
  <si>
    <t>INGRESOS POR VENTAS DE BIENES YSERVICIOS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</si>
  <si>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</si>
  <si>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</si>
  <si>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</si>
  <si>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</si>
  <si>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AYUDAS</t>
  </si>
  <si>
    <t>INGRESOS DERIVADOS DE FINANCIAMIENTO</t>
  </si>
  <si>
    <t>INGRESOS DERIVADOS DEL FINANCIAMIENTO</t>
  </si>
  <si>
    <t>PARTICIPACIONES Y APORTACIONES</t>
  </si>
  <si>
    <t>INGRESO</t>
  </si>
  <si>
    <t>IEPS GASOLINA</t>
  </si>
  <si>
    <t>FOPEDEP</t>
  </si>
  <si>
    <t>FOPEDEP 2015</t>
  </si>
  <si>
    <t>FONDO DE FOPEDEP</t>
  </si>
  <si>
    <t>TRANSFERENCIAS RAMO 22 AMPLIACION UNIDAD DEPORTIVA</t>
  </si>
  <si>
    <t>INSTANCIA DE LA MUJER</t>
  </si>
  <si>
    <t>PROYECTO DE EVALUACION</t>
  </si>
  <si>
    <t>FONDO DE APOYO EN INFRAESTRUCTURA Y PRODUCTIVIDAD</t>
  </si>
  <si>
    <t>TECHUMBRES</t>
  </si>
  <si>
    <t>1.1 IMPUESTOS SOBRE LOS INGRESOS</t>
  </si>
  <si>
    <t>1.1.1 IMPUESTOS A LOS INGRESOS OBTENIDOS  POR ESTABLECIMIENTOS DE ENSEÑANZA PARTICULAR</t>
  </si>
  <si>
    <t>1.1.2. IMPUESTOS SOBRE JUEGOS  PERMITIDOS, ESPECTACULOS PUBLICOS, DIVERSIONES Y APARATOS MECANICOS O ELECTROMECANICOS ACCIONADOS POR MONEDAS O FICHAS</t>
  </si>
  <si>
    <t>1.2 IMPUESTOS SOBRE EL PATRIMONIO</t>
  </si>
  <si>
    <t>1.2.1. IMPUESTO PREDIAL</t>
  </si>
  <si>
    <t>1.2.2 IMPUESTO SOBRE TRASLACIÓN DE DOMINIO</t>
  </si>
  <si>
    <t>I.-IMPUESTOS</t>
  </si>
  <si>
    <t xml:space="preserve">II.- DERECHOS </t>
  </si>
  <si>
    <t>2.1 SERVICIOS PUBLICOS</t>
  </si>
  <si>
    <t>2.2 DERECHOS POR REGISTRO, LICENCIAS Y PERMISOS DIVERSOS</t>
  </si>
  <si>
    <t>2.2.1 DERECHOS POR REGISTRO DEL ESTADO FAMILIAR</t>
  </si>
  <si>
    <t xml:space="preserve">2.2.2 DERECHOS POR SERVICIO DE CERTIFICACIONES, LEGALIZACIONES Y EXPEDICION DE COPIAS CERTIFICADAS </t>
  </si>
  <si>
    <t>2.2.3 DERECHOS POR SERVICIO DE EXPEDICION  Y RENOVACION DE PLACA DE FUNCIONAMIENTO DE ESTABLECIMIENTOS COMERCIALES E INDUSTRIALES</t>
  </si>
  <si>
    <t>2.2.4 DRECHOS POR SERVICIO DE EXPEDICION DE PLACAS DE BICICLETAS, MOTOCICLETAS, Y VEHICULOS DE PROPULSION NO MECANICA</t>
  </si>
  <si>
    <t>2.2.5 DERECHO POR EXPEDICION REVALIDACION Y CANJE DE PERMISO O LICENCIA PARA FUNCIONAMIENTO DE ESTABLECIMIENTO QUE ENAJEN O EXPENDAN BEBIDAS ALCOHOLICAS</t>
  </si>
  <si>
    <t>2.2.6 DERECHOS POR EXPEDICION Y REVALIDACION DE LICENCIAS O PERMISO PARA LA COLOCACION Y EMISION DE ANUNCIOS PUBLICITARIOS</t>
  </si>
  <si>
    <t>3.2.4.DERECHOS POR LICENCIA PARA CONSTRUCCION, RECONSTRUCCION, AMPLIACION Y DEMOLICION.</t>
  </si>
  <si>
    <t>2.1.1 DERECHOS POR SERVICIO DE ALUMBRADO PUBLICO</t>
  </si>
  <si>
    <t xml:space="preserve">2.1.2 DERECHOS POR SERVICIO DE AGUA POTABLE </t>
  </si>
  <si>
    <t>2.1.3 DERECHOS POR SERVICIO DE DRENAJE Y ALCANTARILLADO</t>
  </si>
  <si>
    <t>2.1.4 DERECHOS POR USO DE RASTRO, GUARDA, MATANZA DE GANADO, TRANSPORTE E INSPECCION SANITARIA, REVISION DEE FIEERROS PARA MARCARA GANADO Y MAGUEYES</t>
  </si>
  <si>
    <t>2.4.5 DERECHOS POR SERVICIO ALINEAMIENTO Y NOMENCLATURA</t>
  </si>
  <si>
    <t>2.4.6. DERECHO POR USO Y SERVICIO DE PANTEONES</t>
  </si>
  <si>
    <t>2.4.7 DERECHO POR SERVICIO DE EXPDICION DE TARJETAS</t>
  </si>
  <si>
    <t>2.4.8 DERECHO POR SERVICIO DE LIMPIA</t>
  </si>
  <si>
    <t>2.3 DERECHOS EN MATERIA DE DESARROLLO URBANO Y ECOLOGIA</t>
  </si>
  <si>
    <t>2.3.1 DERECHO POR ALINEAMIENTO, DESLINDE Y NOMENCLATURA</t>
  </si>
  <si>
    <t>2.2.2. DERECHOS POR REALIZACION Y EXPEDICION DE AVALUOS CATASTRALE3</t>
  </si>
  <si>
    <t xml:space="preserve">2.3.3. DERECHOS POR LA EXPEDICION DE CONSTANCIAS Y OTORGAMIENTOS DE LICENCIAS DE USO DE SUELO Y AUTORIZACION DE FRACCIOAMIENTO EN SUS DIVERSAS MODALIDADES </t>
  </si>
  <si>
    <t>2.3.6 DERECHO POR LA PARTICIPACION EN CONCURSOS, LICITACION Y EJECUCCION DE OBRA PBULICA</t>
  </si>
  <si>
    <t>2.3.5 DERECHO POR AUTORIZACION PARA LA VENTA DE LOTES DE TERRENOS EN FRACCIONAMIENTO</t>
  </si>
  <si>
    <t>2.3.7 DERECHO POR SUPERVISION DE OBRA PUBLICA</t>
  </si>
  <si>
    <t>2.3.8 DERECHO POR EXPEDICION DE DICTAMEN DE IMPACTO AMBIENTAL Y OTROS SERVICIOS EN MATERIA ECOLOGICA</t>
  </si>
  <si>
    <t>2.3.9 DERECHO POR LIC. INTRODUCCIÓN TOMAS DE AGUA</t>
  </si>
  <si>
    <t>2.3.10 DERECHO POR LIC. INSTALACIÓN, CONEXIÓN DE DRENAJE</t>
  </si>
  <si>
    <t>2.4 DERECHOSS POR SERVICIOS PRESTADOS EN MATERIA DE SEGURIDAD PUBLICA Y TRANSITO MUNICIPAL</t>
  </si>
  <si>
    <t>2.4.1 DERECHOS POR SERVICIOSS PRESTADOS EN MATERIA DE SEGRUIDAD PUBLICA Y TRANSITO MUNICIPAL</t>
  </si>
  <si>
    <t>2.5  ACCESORIOS DE DERECHOS</t>
  </si>
  <si>
    <t xml:space="preserve">III.- PRODUCTOS </t>
  </si>
  <si>
    <t>3.1.- PRODUCTOS POR TIPO CORRIENTE</t>
  </si>
  <si>
    <t>3.1.1 ARRENDAMIENTO DE BIENES MUEBLES E INMUEBLES DEL MUNICIPIO</t>
  </si>
  <si>
    <t>3.1.1.1 USO DE PLAZAS Y PISOS EN ALS CALLES, PASAJES Y LUGARES PUBLICOS</t>
  </si>
  <si>
    <t>3.1.1.2 LOCALES SITUADOS EN EL INTERIR Y EXTERIOR DE LOS MERCADOS</t>
  </si>
  <si>
    <t>3.1.1.3 ESTACIONAMIENTOS EN LA VIA PUBLICA</t>
  </si>
  <si>
    <t>3.1.1.4 ARRENDAMIENTO DE TERRENOS, MONTES, PASTOS Y DEMAS BIENES DEL MUNICIPIO.</t>
  </si>
  <si>
    <t>3.2 ESTABLECIMIENTO Y EMPRESAS DEL MUNICIPIO</t>
  </si>
  <si>
    <t>3.3 EXPEDICION EN COPIA SIMPLE O CERTIFICADA O REPRODUCCION DE LA INFORMACION EN DISPOSITIVOS DE ALMACENAMIENTO DERIVADO DEL EJERCICIO DEL DERECHO DE ACCESO A LA INFORMACION</t>
  </si>
  <si>
    <t>3.2 PRODUCTOS DE CAPITAL</t>
  </si>
  <si>
    <t xml:space="preserve">IV.- APROVECHAMIENTOS </t>
  </si>
  <si>
    <t>4.1.- INTERESES MORATORIOS</t>
  </si>
  <si>
    <t>4.2.- RECARGOS</t>
  </si>
  <si>
    <t xml:space="preserve"> 4.3.- MULTAS IMPUESTAS A LOS INFRACTORES  DE LOS REGLAMENTOS ADMINISTRATIVOS POR BANDO DE POLICIA</t>
  </si>
  <si>
    <t>4.4.- MULTAS FEDERALES NO FISCALES</t>
  </si>
  <si>
    <t>4.5.- TESOROS OCULTOS</t>
  </si>
  <si>
    <t>4.6.- BIENES Y HERENCIAS VACANTES</t>
  </si>
  <si>
    <t>4.7.- DONACIONES HECHAS A FAVOR DEL MUNICIPIO.</t>
  </si>
  <si>
    <t xml:space="preserve">4.8.- CAUCIONES Y FIANZAS, CUYA PERDIDA </t>
  </si>
  <si>
    <t>4.12.- REZAGOS</t>
  </si>
  <si>
    <t>2.4.9 BONIFACIONES AGUA</t>
  </si>
  <si>
    <t>PERITOS…..</t>
  </si>
  <si>
    <t>OTROS</t>
  </si>
  <si>
    <t>2.3.12  OTROS INGRESOS D.I.F.</t>
  </si>
  <si>
    <t>2.3.11  CERTIFICACIONES COMERCIALES</t>
  </si>
  <si>
    <t xml:space="preserve">             ELABORO:                                                                           REVISO:                                                                                           Vo. Bo.</t>
  </si>
  <si>
    <t>ESTADO ANALITICO DE INGRESOS 2017</t>
  </si>
  <si>
    <t xml:space="preserve">  L.A.P. MAURICIO WENDY MENDOZA SALAZAR                        C. ANTONIO ESPINOZA ESPINOZA                                                                    C. ANAHI ORTIZ AVELAR                 </t>
  </si>
  <si>
    <t xml:space="preserve"> TESORERO MUNICIPAL                                                       PRESIDENTE MUNICIPAL                                                                            SINDICO PROCURADOR</t>
  </si>
  <si>
    <t xml:space="preserve"> </t>
  </si>
  <si>
    <t>RENDIMIENTOS BANCARIOS</t>
  </si>
  <si>
    <t>AL 30 DE DICIEMBRE DE 2017</t>
  </si>
  <si>
    <t>4.9 OTROS</t>
  </si>
  <si>
    <t>4.10 MULTAS DE TRANSITO</t>
  </si>
  <si>
    <t>MULTAS COLABORACION ADMVA</t>
  </si>
  <si>
    <t>IMPUESTO SOBRE TENENCIA</t>
  </si>
  <si>
    <t>RECAUDACION IMPUESSTO</t>
  </si>
  <si>
    <t>COMPENSACION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</si>
</sst>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3"/>
      <name val="Agency FB"/>
      <family val="2"/>
    </font>
    <font>
      <sz val="13"/>
      <name val="Arial"/>
      <family val="2"/>
    </font>
    <font>
      <sz val="13.5"/>
      <name val="Agency FB"/>
      <family val="2"/>
    </font>
    <font>
      <sz val="13.5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4" fontId="5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 wrapText="1"/>
    </xf>
    <xf numFmtId="4" fontId="5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/>
    <xf numFmtId="4" fontId="13" fillId="0" borderId="0" xfId="0" applyNumberFormat="1" applyFont="1" applyBorder="1" applyAlignment="1">
      <alignment vertical="center"/>
    </xf>
    <xf numFmtId="0" fontId="14" fillId="0" borderId="0" xfId="0" applyFont="1"/>
    <xf numFmtId="4" fontId="3" fillId="0" borderId="2" xfId="0" applyNumberFormat="1" applyFont="1" applyBorder="1" applyAlignment="1">
      <alignment vertical="center" wrapText="1"/>
    </xf>
    <xf numFmtId="43" fontId="13" fillId="0" borderId="0" xfId="0" applyNumberFormat="1" applyFont="1" applyBorder="1" applyAlignment="1"/>
    <xf numFmtId="4" fontId="3" fillId="0" borderId="1" xfId="0" applyNumberFormat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5" fillId="0" borderId="0" xfId="0" applyFont="1" applyBorder="1" applyAlignment="1">
      <alignment horizontal="center"/>
    </xf>
    <xf numFmtId="4" fontId="15" fillId="0" borderId="0" xfId="0" applyNumberFormat="1" applyFont="1" applyBorder="1" applyAlignment="1"/>
    <xf numFmtId="0" fontId="16" fillId="0" borderId="0" xfId="0" applyFont="1"/>
    <xf numFmtId="0" fontId="15" fillId="0" borderId="0" xfId="0" applyFont="1" applyBorder="1" applyAlignment="1">
      <alignment horizontal="left"/>
    </xf>
    <xf numFmtId="0" fontId="15" fillId="0" borderId="0" xfId="0" applyFont="1"/>
    <xf numFmtId="4" fontId="15" fillId="0" borderId="0" xfId="0" applyNumberFormat="1" applyFont="1" applyBorder="1" applyAlignment="1">
      <alignment horizontal="center"/>
    </xf>
    <xf numFmtId="4" fontId="5" fillId="4" borderId="1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5" fillId="0" borderId="1" xfId="1" applyNumberFormat="1" applyFont="1" applyFill="1" applyBorder="1" applyAlignment="1">
      <alignment vertical="center" wrapText="1"/>
    </xf>
    <xf numFmtId="4" fontId="3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vertical="center" wrapText="1"/>
    </xf>
    <xf numFmtId="4" fontId="5" fillId="3" borderId="8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vertical="center" wrapText="1"/>
    </xf>
    <xf numFmtId="0" fontId="0" fillId="0" borderId="0" xfId="0" applyFont="1"/>
    <xf numFmtId="0" fontId="0" fillId="0" borderId="5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4" fontId="0" fillId="0" borderId="0" xfId="0" applyNumberFormat="1" applyFont="1"/>
    <xf numFmtId="0" fontId="0" fillId="0" borderId="12" xfId="0" applyFont="1" applyBorder="1"/>
    <xf numFmtId="0" fontId="0" fillId="0" borderId="0" xfId="0" applyFont="1" applyBorder="1"/>
    <xf numFmtId="0" fontId="0" fillId="0" borderId="13" xfId="0" applyFont="1" applyBorder="1"/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4" fontId="5" fillId="3" borderId="18" xfId="0" applyNumberFormat="1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4" fontId="3" fillId="0" borderId="18" xfId="0" applyNumberFormat="1" applyFont="1" applyFill="1" applyBorder="1" applyAlignment="1">
      <alignment vertical="center" wrapText="1"/>
    </xf>
    <xf numFmtId="0" fontId="12" fillId="4" borderId="17" xfId="0" applyFont="1" applyFill="1" applyBorder="1" applyAlignment="1">
      <alignment vertical="center" wrapText="1"/>
    </xf>
    <xf numFmtId="4" fontId="5" fillId="4" borderId="18" xfId="0" applyNumberFormat="1" applyFont="1" applyFill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4" fontId="5" fillId="0" borderId="18" xfId="0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4" fontId="3" fillId="3" borderId="18" xfId="0" applyNumberFormat="1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64" fontId="5" fillId="4" borderId="18" xfId="1" applyNumberFormat="1" applyFont="1" applyFill="1" applyBorder="1" applyAlignment="1">
      <alignment vertical="center" wrapText="1"/>
    </xf>
    <xf numFmtId="164" fontId="5" fillId="0" borderId="18" xfId="1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4" fontId="5" fillId="0" borderId="18" xfId="1" applyNumberFormat="1" applyFont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164" fontId="3" fillId="0" borderId="18" xfId="1" applyNumberFormat="1" applyFont="1" applyFill="1" applyBorder="1" applyAlignment="1">
      <alignment vertical="center" wrapText="1"/>
    </xf>
    <xf numFmtId="4" fontId="3" fillId="0" borderId="20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7" fillId="0" borderId="8" xfId="0" applyNumberFormat="1" applyFont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right" vertical="center" wrapText="1"/>
    </xf>
    <xf numFmtId="4" fontId="10" fillId="5" borderId="1" xfId="0" applyNumberFormat="1" applyFont="1" applyFill="1" applyBorder="1" applyAlignment="1">
      <alignment vertical="center" wrapText="1"/>
    </xf>
    <xf numFmtId="4" fontId="3" fillId="0" borderId="0" xfId="0" applyNumberFormat="1" applyFont="1"/>
    <xf numFmtId="4" fontId="10" fillId="5" borderId="23" xfId="0" applyNumberFormat="1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vertical="center"/>
    </xf>
    <xf numFmtId="4" fontId="10" fillId="5" borderId="24" xfId="0" applyNumberFormat="1" applyFont="1" applyFill="1" applyBorder="1" applyAlignment="1">
      <alignment vertical="center"/>
    </xf>
    <xf numFmtId="0" fontId="10" fillId="5" borderId="17" xfId="0" applyFont="1" applyFill="1" applyBorder="1" applyAlignment="1">
      <alignment vertical="center" wrapText="1"/>
    </xf>
    <xf numFmtId="0" fontId="10" fillId="5" borderId="18" xfId="0" applyFont="1" applyFill="1" applyBorder="1" applyAlignment="1">
      <alignment vertical="center" wrapText="1"/>
    </xf>
    <xf numFmtId="0" fontId="10" fillId="0" borderId="17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4" fontId="10" fillId="3" borderId="18" xfId="0" applyNumberFormat="1" applyFont="1" applyFill="1" applyBorder="1" applyAlignment="1">
      <alignment vertical="center" wrapText="1"/>
    </xf>
    <xf numFmtId="4" fontId="10" fillId="5" borderId="18" xfId="0" applyNumberFormat="1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0" fontId="3" fillId="0" borderId="0" xfId="0" applyFont="1"/>
    <xf numFmtId="4" fontId="3" fillId="0" borderId="0" xfId="0" applyNumberFormat="1" applyFont="1" applyFill="1"/>
    <xf numFmtId="4" fontId="5" fillId="4" borderId="0" xfId="0" applyNumberFormat="1" applyFont="1" applyFill="1" applyBorder="1" applyAlignment="1">
      <alignment vertical="center" wrapText="1"/>
    </xf>
    <xf numFmtId="43" fontId="0" fillId="0" borderId="0" xfId="0" applyNumberFormat="1" applyFont="1"/>
    <xf numFmtId="0" fontId="3" fillId="0" borderId="1" xfId="0" applyFont="1" applyBorder="1"/>
    <xf numFmtId="4" fontId="3" fillId="6" borderId="0" xfId="0" applyNumberFormat="1" applyFont="1" applyFill="1"/>
    <xf numFmtId="4" fontId="3" fillId="0" borderId="26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4" fontId="3" fillId="0" borderId="0" xfId="0" applyNumberFormat="1" applyFont="1" applyFill="1" applyBorder="1"/>
    <xf numFmtId="4" fontId="5" fillId="0" borderId="7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164" fontId="5" fillId="0" borderId="2" xfId="1" applyNumberFormat="1" applyFont="1" applyFill="1" applyBorder="1" applyAlignment="1">
      <alignment vertical="center" wrapText="1"/>
    </xf>
    <xf numFmtId="164" fontId="5" fillId="0" borderId="20" xfId="1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3" fillId="6" borderId="28" xfId="0" applyNumberFormat="1" applyFont="1" applyFill="1" applyBorder="1"/>
    <xf numFmtId="4" fontId="3" fillId="6" borderId="0" xfId="0" applyNumberFormat="1" applyFont="1" applyFill="1" applyBorder="1"/>
    <xf numFmtId="4" fontId="3" fillId="6" borderId="1" xfId="0" applyNumberFormat="1" applyFont="1" applyFill="1" applyBorder="1" applyAlignment="1">
      <alignment vertical="center" wrapText="1"/>
    </xf>
    <xf numFmtId="4" fontId="3" fillId="6" borderId="1" xfId="1" applyNumberFormat="1" applyFont="1" applyFill="1" applyBorder="1" applyAlignment="1">
      <alignment vertical="center" wrapText="1"/>
    </xf>
    <xf numFmtId="4" fontId="5" fillId="7" borderId="1" xfId="0" applyNumberFormat="1" applyFont="1" applyFill="1" applyBorder="1" applyAlignment="1">
      <alignment vertical="center" wrapText="1"/>
    </xf>
    <xf numFmtId="4" fontId="10" fillId="7" borderId="1" xfId="0" applyNumberFormat="1" applyFont="1" applyFill="1" applyBorder="1" applyAlignment="1">
      <alignment vertical="center" wrapText="1"/>
    </xf>
    <xf numFmtId="4" fontId="5" fillId="8" borderId="6" xfId="0" applyNumberFormat="1" applyFont="1" applyFill="1" applyBorder="1" applyAlignment="1">
      <alignment vertical="center" wrapText="1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bing.com/images/search?q=LOGO+DE+HIDALGO&amp;view=detail&amp;id=9B1AD820F4EDD4BCD714FED9C8A0DD6900260439&amp;first=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0</xdr:rowOff>
    </xdr:from>
    <xdr:ext cx="809625" cy="838200"/>
    <xdr:pic>
      <xdr:nvPicPr>
        <xdr:cNvPr id="2" name="1 Imagen" descr="escudozaptafo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704850</xdr:colOff>
      <xdr:row>0</xdr:row>
      <xdr:rowOff>19050</xdr:rowOff>
    </xdr:from>
    <xdr:ext cx="647700" cy="876300"/>
    <xdr:pic>
      <xdr:nvPicPr>
        <xdr:cNvPr id="3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9050"/>
          <a:ext cx="647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202</xdr:row>
      <xdr:rowOff>142874</xdr:rowOff>
    </xdr:from>
    <xdr:ext cx="8343900" cy="60007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5" y="37966649"/>
          <a:ext cx="8343900" cy="600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"BAJO PROTESTA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 DE DECIR VERDAD DECLARAMOS QUE LAS CIFRAS CONTENIDAS EN ESTE ESTADO FINANCIERO SON VERACES  Y CONTIENEN TODA LA INFORMACION REFERENTE A LA SITUACION YO LOS RESULTADOS DEL MUNICIPIO DE EMILIANO ZAPATA, HGO, AFIRMANDO  SER LEGALMENTE RESPONSABLES  DE  LA AUTENTICIDAD Y VERACIDAD DE LAS MISMAS Y ASUMIIMOS LA RESPONSABILIDAD DERIVADA DE CUALQUIER  DECLARACION EN FALSO SOBRE LAS MISMAS"</a:t>
          </a:r>
        </a:p>
        <a:p>
          <a:endParaRPr lang="es-MX" sz="800"/>
        </a:p>
      </xdr:txBody>
    </xdr:sp>
    <xdr:clientData/>
  </xdr:oneCellAnchor>
  <xdr:oneCellAnchor>
    <xdr:from>
      <xdr:col>0</xdr:col>
      <xdr:colOff>180975</xdr:colOff>
      <xdr:row>0</xdr:row>
      <xdr:rowOff>0</xdr:rowOff>
    </xdr:from>
    <xdr:ext cx="809625" cy="838200"/>
    <xdr:pic>
      <xdr:nvPicPr>
        <xdr:cNvPr id="5" name="1 Imagen" descr="escudozaptafo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704850</xdr:colOff>
      <xdr:row>0</xdr:row>
      <xdr:rowOff>19050</xdr:rowOff>
    </xdr:from>
    <xdr:ext cx="647700" cy="876300"/>
    <xdr:pic>
      <xdr:nvPicPr>
        <xdr:cNvPr id="6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9050"/>
          <a:ext cx="647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180975</xdr:colOff>
      <xdr:row>0</xdr:row>
      <xdr:rowOff>0</xdr:rowOff>
    </xdr:from>
    <xdr:ext cx="809625" cy="838200"/>
    <xdr:pic>
      <xdr:nvPicPr>
        <xdr:cNvPr id="7" name="1 Imagen" descr="escudozaptafo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704850</xdr:colOff>
      <xdr:row>0</xdr:row>
      <xdr:rowOff>19050</xdr:rowOff>
    </xdr:from>
    <xdr:ext cx="647700" cy="876300"/>
    <xdr:pic>
      <xdr:nvPicPr>
        <xdr:cNvPr id="8" name="Picture 1" descr="http://ts4.mm.bing.net/images/thumbnail.aspx?q=1295006437959&amp;id=dd32890471695ce891cc5f0b734f29e6&amp;url=http%3a%2f%2fwww.brandsoftheworld.com%2fsites%2fdefault%2ffiles%2fstyles%2flogo-thumbnail%2fpublic%2f042011%2fhidalgbo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9050"/>
          <a:ext cx="647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4"/>
  <sheetViews>
    <sheetView tabSelected="1" topLeftCell="A4" zoomScaleNormal="100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I2" sqref="I2"/>
    </sheetView>
  </sheetViews>
  <sheetFormatPr baseColWidth="10" defaultRowHeight="12.75" x14ac:dyDescent="0.2"/>
  <cols>
    <col min="1" max="1" width="38.42578125" style="38" customWidth="1"/>
    <col min="2" max="7" width="14.7109375" style="38" customWidth="1"/>
    <col min="8" max="8" width="11.42578125" style="38"/>
    <col min="9" max="9" width="12.7109375" style="38" bestFit="1" customWidth="1"/>
    <col min="10" max="16384" width="11.42578125" style="38"/>
  </cols>
  <sheetData>
    <row r="1" spans="1:9" ht="18" x14ac:dyDescent="0.25">
      <c r="A1" s="117"/>
      <c r="B1" s="118"/>
      <c r="C1" s="118"/>
      <c r="D1" s="118"/>
      <c r="E1" s="118"/>
      <c r="F1" s="118"/>
      <c r="G1" s="119"/>
    </row>
    <row r="2" spans="1:9" x14ac:dyDescent="0.2">
      <c r="A2" s="42"/>
      <c r="B2" s="43"/>
      <c r="C2" s="43"/>
      <c r="D2" s="43"/>
      <c r="F2" s="43" t="s">
        <v>182</v>
      </c>
      <c r="G2" s="44"/>
    </row>
    <row r="3" spans="1:9" ht="15.75" x14ac:dyDescent="0.25">
      <c r="A3" s="120" t="s">
        <v>89</v>
      </c>
      <c r="B3" s="121"/>
      <c r="C3" s="121"/>
      <c r="D3" s="121"/>
      <c r="E3" s="121"/>
      <c r="F3" s="121"/>
      <c r="G3" s="122"/>
    </row>
    <row r="4" spans="1:9" x14ac:dyDescent="0.2">
      <c r="A4" s="123" t="s">
        <v>179</v>
      </c>
      <c r="B4" s="124"/>
      <c r="C4" s="124"/>
      <c r="D4" s="124"/>
      <c r="E4" s="124"/>
      <c r="F4" s="124"/>
      <c r="G4" s="125"/>
    </row>
    <row r="5" spans="1:9" ht="15.75" x14ac:dyDescent="0.25">
      <c r="A5" s="120" t="s">
        <v>184</v>
      </c>
      <c r="B5" s="121"/>
      <c r="C5" s="121"/>
      <c r="D5" s="121"/>
      <c r="E5" s="121"/>
      <c r="F5" s="121"/>
      <c r="G5" s="122"/>
    </row>
    <row r="6" spans="1:9" ht="13.5" thickBot="1" x14ac:dyDescent="0.25">
      <c r="A6" s="42"/>
      <c r="B6" s="43"/>
      <c r="C6" s="43"/>
      <c r="D6" s="43"/>
      <c r="F6" s="43"/>
      <c r="G6" s="44"/>
    </row>
    <row r="7" spans="1:9" ht="14.25" thickTop="1" thickBot="1" x14ac:dyDescent="0.25">
      <c r="A7" s="126" t="s">
        <v>86</v>
      </c>
      <c r="B7" s="128" t="s">
        <v>105</v>
      </c>
      <c r="C7" s="128"/>
      <c r="D7" s="128"/>
      <c r="E7" s="128"/>
      <c r="F7" s="128"/>
      <c r="G7" s="129" t="s">
        <v>93</v>
      </c>
    </row>
    <row r="8" spans="1:9" ht="37.5" customHeight="1" thickBot="1" x14ac:dyDescent="0.25">
      <c r="A8" s="127"/>
      <c r="B8" s="109" t="s">
        <v>87</v>
      </c>
      <c r="C8" s="109" t="s">
        <v>88</v>
      </c>
      <c r="D8" s="109" t="s">
        <v>90</v>
      </c>
      <c r="E8" s="33" t="s">
        <v>91</v>
      </c>
      <c r="F8" s="109" t="s">
        <v>92</v>
      </c>
      <c r="G8" s="130"/>
    </row>
    <row r="9" spans="1:9" x14ac:dyDescent="0.2">
      <c r="A9" s="45"/>
      <c r="B9" s="39"/>
      <c r="C9" s="3"/>
      <c r="D9" s="39"/>
      <c r="E9" s="40"/>
      <c r="F9" s="39"/>
      <c r="G9" s="46"/>
    </row>
    <row r="10" spans="1:9" x14ac:dyDescent="0.2">
      <c r="A10" s="84" t="s">
        <v>121</v>
      </c>
      <c r="B10" s="79">
        <f>B11+B14+B22+B24</f>
        <v>1572500</v>
      </c>
      <c r="C10" s="79">
        <f t="shared" ref="C10:G10" si="0">C11+C14+C22+C24</f>
        <v>2275594.1300000004</v>
      </c>
      <c r="D10" s="79">
        <f t="shared" si="0"/>
        <v>3848094.13</v>
      </c>
      <c r="E10" s="79">
        <f t="shared" si="0"/>
        <v>3848094.13</v>
      </c>
      <c r="F10" s="79">
        <f t="shared" si="0"/>
        <v>3848094.13</v>
      </c>
      <c r="G10" s="92">
        <f t="shared" si="0"/>
        <v>0</v>
      </c>
    </row>
    <row r="11" spans="1:9" ht="20.25" customHeight="1" x14ac:dyDescent="0.2">
      <c r="A11" s="47" t="s">
        <v>115</v>
      </c>
      <c r="B11" s="17">
        <v>72500</v>
      </c>
      <c r="C11" s="17">
        <f t="shared" ref="C11:G11" si="1">C12+C13</f>
        <v>-72500</v>
      </c>
      <c r="D11" s="17">
        <f t="shared" si="1"/>
        <v>0</v>
      </c>
      <c r="E11" s="17">
        <f t="shared" si="1"/>
        <v>0</v>
      </c>
      <c r="F11" s="17">
        <f t="shared" si="1"/>
        <v>0</v>
      </c>
      <c r="G11" s="48">
        <f t="shared" si="1"/>
        <v>0</v>
      </c>
    </row>
    <row r="12" spans="1:9" ht="18" x14ac:dyDescent="0.2">
      <c r="A12" s="49" t="s">
        <v>116</v>
      </c>
      <c r="B12" s="15">
        <v>12500</v>
      </c>
      <c r="C12" s="15">
        <v>-12500</v>
      </c>
      <c r="D12" s="15">
        <f>B12+C12</f>
        <v>0</v>
      </c>
      <c r="E12" s="15">
        <v>0</v>
      </c>
      <c r="F12" s="15">
        <f>E12</f>
        <v>0</v>
      </c>
      <c r="G12" s="50">
        <f>D12-E12</f>
        <v>0</v>
      </c>
    </row>
    <row r="13" spans="1:9" ht="36.75" thickBot="1" x14ac:dyDescent="0.25">
      <c r="A13" s="49" t="s">
        <v>117</v>
      </c>
      <c r="B13" s="15">
        <v>60000</v>
      </c>
      <c r="C13" s="15">
        <v>-60000</v>
      </c>
      <c r="D13" s="15">
        <f>B13+C13</f>
        <v>0</v>
      </c>
      <c r="E13" s="15">
        <v>0</v>
      </c>
      <c r="F13" s="15">
        <f>E13</f>
        <v>0</v>
      </c>
      <c r="G13" s="50">
        <f>D13-E13</f>
        <v>0</v>
      </c>
    </row>
    <row r="14" spans="1:9" ht="17.25" customHeight="1" thickBot="1" x14ac:dyDescent="0.25">
      <c r="A14" s="47" t="s">
        <v>118</v>
      </c>
      <c r="B14" s="17">
        <v>1500000</v>
      </c>
      <c r="C14" s="17">
        <f t="shared" ref="C14:G14" si="2">C15+C20</f>
        <v>2348094.1300000004</v>
      </c>
      <c r="D14" s="34">
        <f t="shared" si="2"/>
        <v>3848094.13</v>
      </c>
      <c r="E14" s="116">
        <f t="shared" si="2"/>
        <v>3848094.13</v>
      </c>
      <c r="F14" s="35">
        <f t="shared" si="2"/>
        <v>3848094.13</v>
      </c>
      <c r="G14" s="48">
        <f t="shared" si="2"/>
        <v>0</v>
      </c>
    </row>
    <row r="15" spans="1:9" x14ac:dyDescent="0.2">
      <c r="A15" s="51" t="s">
        <v>119</v>
      </c>
      <c r="B15" s="28">
        <f>SUM(B16:B19)</f>
        <v>1199999.9999999998</v>
      </c>
      <c r="C15" s="1">
        <f t="shared" ref="C15:G15" si="3">SUM(C16:C19)</f>
        <v>2431926.2400000002</v>
      </c>
      <c r="D15" s="28">
        <f t="shared" si="3"/>
        <v>3631926.2399999998</v>
      </c>
      <c r="E15" s="8">
        <f t="shared" si="3"/>
        <v>3631926.2399999998</v>
      </c>
      <c r="F15" s="28">
        <f t="shared" si="3"/>
        <v>3631926.2399999998</v>
      </c>
      <c r="G15" s="52">
        <f t="shared" si="3"/>
        <v>0</v>
      </c>
      <c r="I15" s="41"/>
    </row>
    <row r="16" spans="1:9" x14ac:dyDescent="0.2">
      <c r="A16" s="53" t="s">
        <v>85</v>
      </c>
      <c r="B16" s="2">
        <v>1178569.94</v>
      </c>
      <c r="C16" s="2">
        <v>466778.6</v>
      </c>
      <c r="D16" s="2">
        <f>B16+C16</f>
        <v>1645348.54</v>
      </c>
      <c r="E16" s="99">
        <v>1645348.54</v>
      </c>
      <c r="F16" s="2">
        <f>E16</f>
        <v>1645348.54</v>
      </c>
      <c r="G16" s="54">
        <f>D16-F16</f>
        <v>0</v>
      </c>
    </row>
    <row r="17" spans="1:7" x14ac:dyDescent="0.2">
      <c r="A17" s="53" t="s">
        <v>84</v>
      </c>
      <c r="B17" s="2">
        <v>324313</v>
      </c>
      <c r="C17" s="2">
        <v>-77184.570000000007</v>
      </c>
      <c r="D17" s="2">
        <f t="shared" ref="D17:D19" si="4">B17+C17</f>
        <v>247128.43</v>
      </c>
      <c r="E17" s="99">
        <v>247128.43</v>
      </c>
      <c r="F17" s="2">
        <f t="shared" ref="F17:F19" si="5">E17</f>
        <v>247128.43</v>
      </c>
      <c r="G17" s="54">
        <f t="shared" ref="G17:G19" si="6">D17-F17</f>
        <v>0</v>
      </c>
    </row>
    <row r="18" spans="1:7" x14ac:dyDescent="0.2">
      <c r="A18" s="53" t="s">
        <v>83</v>
      </c>
      <c r="B18" s="2">
        <v>108722.4</v>
      </c>
      <c r="C18" s="2">
        <v>1932119.26</v>
      </c>
      <c r="D18" s="2">
        <f t="shared" si="4"/>
        <v>2040841.66</v>
      </c>
      <c r="E18" s="99">
        <v>2040841.66</v>
      </c>
      <c r="F18" s="2">
        <f t="shared" si="5"/>
        <v>2040841.66</v>
      </c>
      <c r="G18" s="54">
        <f t="shared" si="6"/>
        <v>0</v>
      </c>
    </row>
    <row r="19" spans="1:7" x14ac:dyDescent="0.2">
      <c r="A19" s="53" t="s">
        <v>82</v>
      </c>
      <c r="B19" s="2">
        <v>-411605.34</v>
      </c>
      <c r="C19" s="2">
        <v>110212.95</v>
      </c>
      <c r="D19" s="2">
        <f t="shared" si="4"/>
        <v>-301392.39</v>
      </c>
      <c r="E19" s="99">
        <v>-301392.39</v>
      </c>
      <c r="F19" s="2">
        <f t="shared" si="5"/>
        <v>-301392.39</v>
      </c>
      <c r="G19" s="54">
        <f t="shared" si="6"/>
        <v>0</v>
      </c>
    </row>
    <row r="20" spans="1:7" ht="17.25" customHeight="1" x14ac:dyDescent="0.2">
      <c r="A20" s="55" t="s">
        <v>120</v>
      </c>
      <c r="B20" s="1">
        <f>SUM(B21:B21)</f>
        <v>300000</v>
      </c>
      <c r="C20" s="1">
        <f t="shared" ref="C20:D20" si="7">SUM(C21:C21)</f>
        <v>-83832.11</v>
      </c>
      <c r="D20" s="1">
        <f t="shared" si="7"/>
        <v>216167.89</v>
      </c>
      <c r="E20" s="8">
        <f>E21</f>
        <v>216167.89</v>
      </c>
      <c r="F20" s="8">
        <f t="shared" ref="F20:G20" si="8">F21</f>
        <v>216167.89</v>
      </c>
      <c r="G20" s="56">
        <f t="shared" si="8"/>
        <v>0</v>
      </c>
    </row>
    <row r="21" spans="1:7" x14ac:dyDescent="0.2">
      <c r="A21" s="53" t="s">
        <v>81</v>
      </c>
      <c r="B21" s="2">
        <v>300000</v>
      </c>
      <c r="C21" s="2">
        <v>-83832.11</v>
      </c>
      <c r="D21" s="2">
        <f>B21+C21</f>
        <v>216167.89</v>
      </c>
      <c r="E21" s="99">
        <v>216167.89</v>
      </c>
      <c r="F21" s="2">
        <f>E21</f>
        <v>216167.89</v>
      </c>
      <c r="G21" s="54">
        <f>D21-F21</f>
        <v>0</v>
      </c>
    </row>
    <row r="22" spans="1:7" ht="25.5" x14ac:dyDescent="0.2">
      <c r="A22" s="84" t="s">
        <v>94</v>
      </c>
      <c r="B22" s="79">
        <v>0</v>
      </c>
      <c r="C22" s="79">
        <v>0</v>
      </c>
      <c r="D22" s="79">
        <f t="shared" ref="D22:D24" si="9">B22+C22</f>
        <v>0</v>
      </c>
      <c r="E22" s="79">
        <v>0</v>
      </c>
      <c r="F22" s="79">
        <v>0</v>
      </c>
      <c r="G22" s="92">
        <f t="shared" ref="G22" si="10">B22-F22</f>
        <v>0</v>
      </c>
    </row>
    <row r="23" spans="1:7" x14ac:dyDescent="0.2">
      <c r="A23" s="86"/>
      <c r="B23" s="87"/>
      <c r="C23" s="87"/>
      <c r="D23" s="87"/>
      <c r="E23" s="87"/>
      <c r="F23" s="87"/>
      <c r="G23" s="93"/>
    </row>
    <row r="24" spans="1:7" x14ac:dyDescent="0.2">
      <c r="A24" s="84" t="s">
        <v>95</v>
      </c>
      <c r="B24" s="79">
        <v>0</v>
      </c>
      <c r="C24" s="79">
        <v>0</v>
      </c>
      <c r="D24" s="79">
        <f t="shared" si="9"/>
        <v>0</v>
      </c>
      <c r="E24" s="79">
        <v>0</v>
      </c>
      <c r="F24" s="79">
        <v>0</v>
      </c>
      <c r="G24" s="85">
        <v>0</v>
      </c>
    </row>
    <row r="25" spans="1:7" x14ac:dyDescent="0.2">
      <c r="A25" s="86"/>
      <c r="B25" s="87"/>
      <c r="C25" s="87"/>
      <c r="D25" s="87"/>
      <c r="E25" s="87"/>
      <c r="F25" s="87"/>
      <c r="G25" s="89"/>
    </row>
    <row r="26" spans="1:7" x14ac:dyDescent="0.2">
      <c r="A26" s="84" t="s">
        <v>122</v>
      </c>
      <c r="B26" s="79">
        <f>SUM(B27+B38+B45+B60)</f>
        <v>2153000</v>
      </c>
      <c r="C26" s="79">
        <f t="shared" ref="C26" si="11">SUM(C27+C38+C45+C57)</f>
        <v>-480131.02</v>
      </c>
      <c r="D26" s="79">
        <f t="shared" ref="D26" si="12">SUM(D27+D38+D45+D60)</f>
        <v>3243869.83</v>
      </c>
      <c r="E26" s="79">
        <f>E27+E38+E45+E60</f>
        <v>3243869.83</v>
      </c>
      <c r="F26" s="79">
        <f>F27+F38+F45+F60</f>
        <v>3243869.83</v>
      </c>
      <c r="G26" s="92">
        <f>G27+G38+G45+G60</f>
        <v>0</v>
      </c>
    </row>
    <row r="27" spans="1:7" x14ac:dyDescent="0.2">
      <c r="A27" s="47" t="s">
        <v>123</v>
      </c>
      <c r="B27" s="17">
        <f>SUM(B28:B37)</f>
        <v>1033000</v>
      </c>
      <c r="C27" s="17">
        <f t="shared" ref="C27:D27" si="13">SUM(C28:C37)</f>
        <v>33589.299999999988</v>
      </c>
      <c r="D27" s="17">
        <f t="shared" si="13"/>
        <v>1066589.3</v>
      </c>
      <c r="E27" s="17">
        <f>SUM(E28:E37)</f>
        <v>1066589.3</v>
      </c>
      <c r="F27" s="17">
        <f>SUM(F28:F37)</f>
        <v>1066589.3</v>
      </c>
      <c r="G27" s="48">
        <f>SUM(G28:G37)</f>
        <v>0</v>
      </c>
    </row>
    <row r="28" spans="1:7" ht="17.25" customHeight="1" x14ac:dyDescent="0.2">
      <c r="A28" s="53" t="s">
        <v>132</v>
      </c>
      <c r="B28" s="2">
        <v>0</v>
      </c>
      <c r="C28" s="2">
        <v>0</v>
      </c>
      <c r="D28" s="2">
        <f>B28+C28</f>
        <v>0</v>
      </c>
      <c r="E28" s="80">
        <v>0</v>
      </c>
      <c r="F28" s="2">
        <v>0</v>
      </c>
      <c r="G28" s="54">
        <f t="shared" ref="G28:G62" si="14">B28-F28</f>
        <v>0</v>
      </c>
    </row>
    <row r="29" spans="1:7" ht="16.5" customHeight="1" x14ac:dyDescent="0.2">
      <c r="A29" s="53" t="s">
        <v>133</v>
      </c>
      <c r="B29" s="2">
        <v>950000</v>
      </c>
      <c r="C29" s="2">
        <v>89277</v>
      </c>
      <c r="D29" s="2">
        <f t="shared" ref="D29:D37" si="15">B29+C29</f>
        <v>1039277</v>
      </c>
      <c r="E29" s="99">
        <v>1039277</v>
      </c>
      <c r="F29" s="2">
        <f>E29</f>
        <v>1039277</v>
      </c>
      <c r="G29" s="54">
        <f>D29-F29</f>
        <v>0</v>
      </c>
    </row>
    <row r="30" spans="1:7" ht="18" x14ac:dyDescent="0.2">
      <c r="A30" s="53" t="s">
        <v>134</v>
      </c>
      <c r="B30" s="2">
        <v>3000</v>
      </c>
      <c r="C30" s="2">
        <v>5961</v>
      </c>
      <c r="D30" s="2">
        <f t="shared" si="15"/>
        <v>8961</v>
      </c>
      <c r="E30" s="99">
        <v>8961</v>
      </c>
      <c r="F30" s="2">
        <f t="shared" ref="F30:F37" si="16">E30</f>
        <v>8961</v>
      </c>
      <c r="G30" s="54">
        <f t="shared" ref="G30:G37" si="17">D30-F30</f>
        <v>0</v>
      </c>
    </row>
    <row r="31" spans="1:7" x14ac:dyDescent="0.2">
      <c r="A31" s="53" t="s">
        <v>80</v>
      </c>
      <c r="B31" s="2">
        <v>0</v>
      </c>
      <c r="C31" s="2">
        <v>0</v>
      </c>
      <c r="D31" s="2">
        <f t="shared" si="15"/>
        <v>0</v>
      </c>
      <c r="E31" s="80">
        <v>0</v>
      </c>
      <c r="F31" s="2">
        <f t="shared" si="16"/>
        <v>0</v>
      </c>
      <c r="G31" s="54">
        <f t="shared" si="17"/>
        <v>0</v>
      </c>
    </row>
    <row r="32" spans="1:7" ht="36" x14ac:dyDescent="0.2">
      <c r="A32" s="53" t="s">
        <v>135</v>
      </c>
      <c r="B32" s="2">
        <v>0</v>
      </c>
      <c r="C32" s="2">
        <v>0</v>
      </c>
      <c r="D32" s="2">
        <f t="shared" si="15"/>
        <v>0</v>
      </c>
      <c r="E32" s="80">
        <v>0</v>
      </c>
      <c r="F32" s="2">
        <f t="shared" si="16"/>
        <v>0</v>
      </c>
      <c r="G32" s="54">
        <f t="shared" si="17"/>
        <v>0</v>
      </c>
    </row>
    <row r="33" spans="1:7" ht="18" x14ac:dyDescent="0.2">
      <c r="A33" s="53" t="s">
        <v>136</v>
      </c>
      <c r="B33" s="2">
        <v>0</v>
      </c>
      <c r="C33" s="2">
        <v>158399</v>
      </c>
      <c r="D33" s="2">
        <f t="shared" si="15"/>
        <v>158399</v>
      </c>
      <c r="E33" s="99">
        <v>158399</v>
      </c>
      <c r="F33" s="2">
        <f t="shared" si="16"/>
        <v>158399</v>
      </c>
      <c r="G33" s="54">
        <f t="shared" si="17"/>
        <v>0</v>
      </c>
    </row>
    <row r="34" spans="1:7" ht="18.75" customHeight="1" x14ac:dyDescent="0.2">
      <c r="A34" s="53" t="s">
        <v>137</v>
      </c>
      <c r="B34" s="2">
        <v>25000</v>
      </c>
      <c r="C34" s="2">
        <v>34139</v>
      </c>
      <c r="D34" s="2">
        <f t="shared" si="15"/>
        <v>59139</v>
      </c>
      <c r="E34" s="99">
        <v>59139</v>
      </c>
      <c r="F34" s="2">
        <f t="shared" si="16"/>
        <v>59139</v>
      </c>
      <c r="G34" s="54">
        <f t="shared" si="17"/>
        <v>0</v>
      </c>
    </row>
    <row r="35" spans="1:7" ht="17.25" customHeight="1" x14ac:dyDescent="0.2">
      <c r="A35" s="53" t="s">
        <v>138</v>
      </c>
      <c r="B35" s="2">
        <v>0</v>
      </c>
      <c r="C35" s="2">
        <v>20653.5</v>
      </c>
      <c r="D35" s="2">
        <f t="shared" si="15"/>
        <v>20653.5</v>
      </c>
      <c r="E35" s="99">
        <v>20653.5</v>
      </c>
      <c r="F35" s="2">
        <f t="shared" si="16"/>
        <v>20653.5</v>
      </c>
      <c r="G35" s="54">
        <f t="shared" si="17"/>
        <v>0</v>
      </c>
    </row>
    <row r="36" spans="1:7" x14ac:dyDescent="0.2">
      <c r="A36" s="53" t="s">
        <v>139</v>
      </c>
      <c r="B36" s="2">
        <v>55000</v>
      </c>
      <c r="C36" s="2">
        <v>-44287</v>
      </c>
      <c r="D36" s="2">
        <f t="shared" si="15"/>
        <v>10713</v>
      </c>
      <c r="E36" s="80">
        <v>10713</v>
      </c>
      <c r="F36" s="2">
        <f t="shared" si="16"/>
        <v>10713</v>
      </c>
      <c r="G36" s="54">
        <f t="shared" si="17"/>
        <v>0</v>
      </c>
    </row>
    <row r="37" spans="1:7" x14ac:dyDescent="0.2">
      <c r="A37" s="53" t="s">
        <v>173</v>
      </c>
      <c r="B37" s="2">
        <v>0</v>
      </c>
      <c r="C37" s="2">
        <v>-230553.2</v>
      </c>
      <c r="D37" s="2">
        <f t="shared" si="15"/>
        <v>-230553.2</v>
      </c>
      <c r="E37" s="99">
        <v>-230553.2</v>
      </c>
      <c r="F37" s="2">
        <f t="shared" si="16"/>
        <v>-230553.2</v>
      </c>
      <c r="G37" s="54">
        <f t="shared" si="17"/>
        <v>0</v>
      </c>
    </row>
    <row r="38" spans="1:7" ht="18" x14ac:dyDescent="0.2">
      <c r="A38" s="47" t="s">
        <v>124</v>
      </c>
      <c r="B38" s="17">
        <f>SUM(B39:B44)</f>
        <v>945000</v>
      </c>
      <c r="C38" s="17">
        <f t="shared" ref="C38" si="18">SUM(C39:C44)</f>
        <v>-427771</v>
      </c>
      <c r="D38" s="17">
        <f>SUM(D39:D44)</f>
        <v>517229</v>
      </c>
      <c r="E38" s="114">
        <f>SUM(E39:E42)</f>
        <v>517229</v>
      </c>
      <c r="F38" s="17">
        <f>SUM(F39:F44)</f>
        <v>517229</v>
      </c>
      <c r="G38" s="48">
        <f>SUM(G39:G44)</f>
        <v>0</v>
      </c>
    </row>
    <row r="39" spans="1:7" ht="18" customHeight="1" x14ac:dyDescent="0.2">
      <c r="A39" s="53" t="s">
        <v>125</v>
      </c>
      <c r="B39" s="2">
        <v>65000</v>
      </c>
      <c r="C39" s="2">
        <v>29435</v>
      </c>
      <c r="D39" s="2">
        <f>B39+C39</f>
        <v>94435</v>
      </c>
      <c r="E39" s="99">
        <v>94435</v>
      </c>
      <c r="F39" s="2">
        <f t="shared" ref="F39:F44" si="19">E39</f>
        <v>94435</v>
      </c>
      <c r="G39" s="54">
        <f t="shared" ref="G39:G44" si="20">D39-F39</f>
        <v>0</v>
      </c>
    </row>
    <row r="40" spans="1:7" ht="27" x14ac:dyDescent="0.2">
      <c r="A40" s="49" t="s">
        <v>126</v>
      </c>
      <c r="B40" s="15">
        <v>250000</v>
      </c>
      <c r="C40" s="2">
        <v>172794</v>
      </c>
      <c r="D40" s="15">
        <f>B40+C40</f>
        <v>422794</v>
      </c>
      <c r="E40" s="99">
        <v>422794</v>
      </c>
      <c r="F40" s="15">
        <f t="shared" si="19"/>
        <v>422794</v>
      </c>
      <c r="G40" s="50">
        <f t="shared" si="20"/>
        <v>0</v>
      </c>
    </row>
    <row r="41" spans="1:7" ht="27" x14ac:dyDescent="0.2">
      <c r="A41" s="49" t="s">
        <v>127</v>
      </c>
      <c r="B41" s="15">
        <v>500000</v>
      </c>
      <c r="C41" s="2">
        <v>-500000</v>
      </c>
      <c r="D41" s="15">
        <f>B41+C41</f>
        <v>0</v>
      </c>
      <c r="E41" s="15">
        <v>0</v>
      </c>
      <c r="F41" s="15">
        <v>0</v>
      </c>
      <c r="G41" s="50">
        <f t="shared" si="20"/>
        <v>0</v>
      </c>
    </row>
    <row r="42" spans="1:7" ht="27" x14ac:dyDescent="0.2">
      <c r="A42" s="49" t="s">
        <v>128</v>
      </c>
      <c r="B42" s="15">
        <v>5000</v>
      </c>
      <c r="C42" s="2">
        <v>-5000</v>
      </c>
      <c r="D42" s="15">
        <f t="shared" ref="D42:D44" si="21">B42+C42</f>
        <v>0</v>
      </c>
      <c r="E42" s="15">
        <v>0</v>
      </c>
      <c r="F42" s="15">
        <f t="shared" si="19"/>
        <v>0</v>
      </c>
      <c r="G42" s="50">
        <f t="shared" si="20"/>
        <v>0</v>
      </c>
    </row>
    <row r="43" spans="1:7" ht="36" x14ac:dyDescent="0.2">
      <c r="A43" s="49" t="s">
        <v>129</v>
      </c>
      <c r="B43" s="15">
        <v>120000</v>
      </c>
      <c r="C43" s="2">
        <v>-120000</v>
      </c>
      <c r="D43" s="15">
        <f t="shared" si="21"/>
        <v>0</v>
      </c>
      <c r="E43" s="15">
        <v>0</v>
      </c>
      <c r="F43" s="15">
        <f t="shared" si="19"/>
        <v>0</v>
      </c>
      <c r="G43" s="50">
        <f t="shared" si="20"/>
        <v>0</v>
      </c>
    </row>
    <row r="44" spans="1:7" ht="27" x14ac:dyDescent="0.2">
      <c r="A44" s="53" t="s">
        <v>130</v>
      </c>
      <c r="B44" s="2">
        <v>5000</v>
      </c>
      <c r="C44" s="2">
        <v>-5000</v>
      </c>
      <c r="D44" s="2">
        <f t="shared" si="21"/>
        <v>0</v>
      </c>
      <c r="E44" s="15">
        <v>0</v>
      </c>
      <c r="F44" s="2">
        <f t="shared" si="19"/>
        <v>0</v>
      </c>
      <c r="G44" s="54">
        <f t="shared" si="20"/>
        <v>0</v>
      </c>
    </row>
    <row r="45" spans="1:7" ht="18" x14ac:dyDescent="0.2">
      <c r="A45" s="47" t="s">
        <v>140</v>
      </c>
      <c r="B45" s="17">
        <f>SUM(B46:B59)</f>
        <v>170000</v>
      </c>
      <c r="C45" s="17">
        <f t="shared" ref="C45" si="22">SUM(C46:C56)</f>
        <v>-85949.32</v>
      </c>
      <c r="D45" s="17">
        <f>SUM(D46:D59)</f>
        <v>1660051.5299999998</v>
      </c>
      <c r="E45" s="114">
        <f t="shared" ref="E45" si="23">SUM(E46:E59)</f>
        <v>1660051.5299999998</v>
      </c>
      <c r="F45" s="17">
        <f>SUM(F46:F59)</f>
        <v>1660051.5299999998</v>
      </c>
      <c r="G45" s="48">
        <f t="shared" ref="G45" si="24">SUM(G46:G59)</f>
        <v>0</v>
      </c>
    </row>
    <row r="46" spans="1:7" ht="18" x14ac:dyDescent="0.2">
      <c r="A46" s="53" t="s">
        <v>141</v>
      </c>
      <c r="B46" s="2">
        <v>5000</v>
      </c>
      <c r="C46" s="2">
        <v>-5000</v>
      </c>
      <c r="D46" s="2">
        <f>B46+C46</f>
        <v>0</v>
      </c>
      <c r="E46" s="15">
        <v>0</v>
      </c>
      <c r="F46" s="2">
        <v>0</v>
      </c>
      <c r="G46" s="54">
        <f>D46-F46</f>
        <v>0</v>
      </c>
    </row>
    <row r="47" spans="1:7" ht="18" x14ac:dyDescent="0.2">
      <c r="A47" s="53" t="s">
        <v>142</v>
      </c>
      <c r="B47" s="2">
        <v>80000</v>
      </c>
      <c r="C47" s="2">
        <v>-80000</v>
      </c>
      <c r="D47" s="2">
        <f t="shared" ref="D47:D59" si="25">B47+C47</f>
        <v>0</v>
      </c>
      <c r="E47" s="15">
        <v>0</v>
      </c>
      <c r="F47" s="2">
        <v>0</v>
      </c>
      <c r="G47" s="54">
        <f>D47-F47</f>
        <v>0</v>
      </c>
    </row>
    <row r="48" spans="1:7" ht="36" x14ac:dyDescent="0.2">
      <c r="A48" s="53" t="s">
        <v>143</v>
      </c>
      <c r="B48" s="2">
        <v>0</v>
      </c>
      <c r="C48" s="2">
        <v>0</v>
      </c>
      <c r="D48" s="2">
        <f t="shared" si="25"/>
        <v>0</v>
      </c>
      <c r="E48" s="15">
        <v>0</v>
      </c>
      <c r="F48" s="2">
        <v>0</v>
      </c>
      <c r="G48" s="54">
        <f>D48-F48</f>
        <v>0</v>
      </c>
    </row>
    <row r="49" spans="1:7" ht="18" x14ac:dyDescent="0.2">
      <c r="A49" s="49" t="s">
        <v>131</v>
      </c>
      <c r="B49" s="15">
        <v>25000</v>
      </c>
      <c r="C49" s="2">
        <v>12850.18</v>
      </c>
      <c r="D49" s="15">
        <f t="shared" si="25"/>
        <v>37850.18</v>
      </c>
      <c r="E49" s="99">
        <v>37850.18</v>
      </c>
      <c r="F49" s="15">
        <f>E49</f>
        <v>37850.18</v>
      </c>
      <c r="G49" s="54">
        <f t="shared" ref="G49:G52" si="26">D49-F49</f>
        <v>0</v>
      </c>
    </row>
    <row r="50" spans="1:7" x14ac:dyDescent="0.2">
      <c r="A50" s="49" t="s">
        <v>174</v>
      </c>
      <c r="B50" s="15">
        <v>25000</v>
      </c>
      <c r="C50" s="2">
        <v>-25000</v>
      </c>
      <c r="D50" s="15">
        <f t="shared" si="25"/>
        <v>0</v>
      </c>
      <c r="E50" s="80">
        <v>0</v>
      </c>
      <c r="F50" s="15">
        <v>0</v>
      </c>
      <c r="G50" s="54">
        <f t="shared" si="26"/>
        <v>0</v>
      </c>
    </row>
    <row r="51" spans="1:7" ht="18" x14ac:dyDescent="0.2">
      <c r="A51" s="49" t="s">
        <v>145</v>
      </c>
      <c r="B51" s="15">
        <v>0</v>
      </c>
      <c r="C51" s="2">
        <v>0</v>
      </c>
      <c r="D51" s="15">
        <f t="shared" si="25"/>
        <v>0</v>
      </c>
      <c r="E51" s="80">
        <v>0</v>
      </c>
      <c r="F51" s="15">
        <v>0</v>
      </c>
      <c r="G51" s="54">
        <f t="shared" si="26"/>
        <v>0</v>
      </c>
    </row>
    <row r="52" spans="1:7" x14ac:dyDescent="0.2">
      <c r="A52" s="49" t="s">
        <v>175</v>
      </c>
      <c r="B52" s="15">
        <v>20000</v>
      </c>
      <c r="C52" s="2">
        <v>-20000</v>
      </c>
      <c r="D52" s="15">
        <f t="shared" si="25"/>
        <v>0</v>
      </c>
      <c r="E52" s="80">
        <v>0</v>
      </c>
      <c r="F52" s="15">
        <v>0</v>
      </c>
      <c r="G52" s="54">
        <f t="shared" si="26"/>
        <v>0</v>
      </c>
    </row>
    <row r="53" spans="1:7" ht="27" x14ac:dyDescent="0.2">
      <c r="A53" s="49" t="s">
        <v>144</v>
      </c>
      <c r="B53" s="15">
        <v>5000</v>
      </c>
      <c r="C53" s="2">
        <v>-5000</v>
      </c>
      <c r="D53" s="15">
        <f t="shared" si="25"/>
        <v>0</v>
      </c>
      <c r="E53" s="80">
        <v>0</v>
      </c>
      <c r="F53" s="15">
        <v>0</v>
      </c>
      <c r="G53" s="50">
        <f t="shared" ref="G53:G59" si="27">D53-F53</f>
        <v>0</v>
      </c>
    </row>
    <row r="54" spans="1:7" ht="18.75" customHeight="1" x14ac:dyDescent="0.2">
      <c r="A54" s="53" t="s">
        <v>146</v>
      </c>
      <c r="B54" s="2">
        <v>5000</v>
      </c>
      <c r="C54" s="2">
        <v>-5000</v>
      </c>
      <c r="D54" s="2">
        <f t="shared" si="25"/>
        <v>0</v>
      </c>
      <c r="E54" s="80">
        <v>0</v>
      </c>
      <c r="F54" s="2">
        <v>0</v>
      </c>
      <c r="G54" s="54">
        <f t="shared" si="27"/>
        <v>0</v>
      </c>
    </row>
    <row r="55" spans="1:7" ht="27.75" thickBot="1" x14ac:dyDescent="0.25">
      <c r="A55" s="53" t="s">
        <v>147</v>
      </c>
      <c r="B55" s="2">
        <v>5000</v>
      </c>
      <c r="C55" s="2">
        <v>-5000</v>
      </c>
      <c r="D55" s="2">
        <f t="shared" si="25"/>
        <v>0</v>
      </c>
      <c r="E55" s="80">
        <v>0</v>
      </c>
      <c r="F55" s="2">
        <v>0</v>
      </c>
      <c r="G55" s="54">
        <f t="shared" si="27"/>
        <v>0</v>
      </c>
    </row>
    <row r="56" spans="1:7" ht="17.25" customHeight="1" thickTop="1" x14ac:dyDescent="0.2">
      <c r="A56" s="102" t="s">
        <v>148</v>
      </c>
      <c r="B56" s="100">
        <v>0</v>
      </c>
      <c r="C56" s="100">
        <v>46200.5</v>
      </c>
      <c r="D56" s="100">
        <f t="shared" si="25"/>
        <v>46200.5</v>
      </c>
      <c r="E56" s="110">
        <v>46200.5</v>
      </c>
      <c r="F56" s="100">
        <f>E56</f>
        <v>46200.5</v>
      </c>
      <c r="G56" s="101">
        <f t="shared" si="27"/>
        <v>0</v>
      </c>
    </row>
    <row r="57" spans="1:7" ht="18" x14ac:dyDescent="0.2">
      <c r="A57" s="53" t="s">
        <v>149</v>
      </c>
      <c r="B57" s="75">
        <v>0</v>
      </c>
      <c r="C57" s="1">
        <v>0</v>
      </c>
      <c r="D57" s="76">
        <f t="shared" si="25"/>
        <v>0</v>
      </c>
      <c r="E57" s="15">
        <v>0</v>
      </c>
      <c r="F57" s="2">
        <v>0</v>
      </c>
      <c r="G57" s="54">
        <f t="shared" si="27"/>
        <v>0</v>
      </c>
    </row>
    <row r="58" spans="1:7" x14ac:dyDescent="0.2">
      <c r="A58" s="53" t="s">
        <v>177</v>
      </c>
      <c r="B58" s="75">
        <v>0</v>
      </c>
      <c r="C58" s="2">
        <v>417067.2</v>
      </c>
      <c r="D58" s="76">
        <f t="shared" si="25"/>
        <v>417067.2</v>
      </c>
      <c r="E58" s="111">
        <v>417067.2</v>
      </c>
      <c r="F58" s="2">
        <f>E58</f>
        <v>417067.2</v>
      </c>
      <c r="G58" s="54">
        <f t="shared" si="27"/>
        <v>0</v>
      </c>
    </row>
    <row r="59" spans="1:7" x14ac:dyDescent="0.2">
      <c r="A59" s="53" t="s">
        <v>176</v>
      </c>
      <c r="B59" s="75">
        <v>0</v>
      </c>
      <c r="C59" s="1">
        <v>1158933.6499999999</v>
      </c>
      <c r="D59" s="76">
        <f t="shared" si="25"/>
        <v>1158933.6499999999</v>
      </c>
      <c r="E59" s="103">
        <v>1158933.6499999999</v>
      </c>
      <c r="F59" s="2">
        <f>E59</f>
        <v>1158933.6499999999</v>
      </c>
      <c r="G59" s="54">
        <f t="shared" si="27"/>
        <v>0</v>
      </c>
    </row>
    <row r="60" spans="1:7" ht="27" x14ac:dyDescent="0.2">
      <c r="A60" s="47" t="s">
        <v>150</v>
      </c>
      <c r="B60" s="34">
        <f t="shared" ref="B60:G60" si="28">SUM(B61:B62)</f>
        <v>5000</v>
      </c>
      <c r="C60" s="17">
        <f t="shared" si="28"/>
        <v>-5000</v>
      </c>
      <c r="D60" s="35">
        <f t="shared" si="28"/>
        <v>0</v>
      </c>
      <c r="E60" s="17">
        <f t="shared" si="28"/>
        <v>0</v>
      </c>
      <c r="F60" s="17">
        <f t="shared" si="28"/>
        <v>0</v>
      </c>
      <c r="G60" s="48">
        <f t="shared" si="28"/>
        <v>0</v>
      </c>
    </row>
    <row r="61" spans="1:7" ht="27" x14ac:dyDescent="0.2">
      <c r="A61" s="53" t="s">
        <v>151</v>
      </c>
      <c r="B61" s="75">
        <v>5000</v>
      </c>
      <c r="C61" s="15">
        <v>-5000</v>
      </c>
      <c r="D61" s="77">
        <f>B61+C61</f>
        <v>0</v>
      </c>
      <c r="E61" s="15">
        <v>0</v>
      </c>
      <c r="F61" s="2">
        <v>0</v>
      </c>
      <c r="G61" s="54">
        <f>D61-F61</f>
        <v>0</v>
      </c>
    </row>
    <row r="62" spans="1:7" x14ac:dyDescent="0.2">
      <c r="A62" s="55" t="s">
        <v>152</v>
      </c>
      <c r="B62" s="104">
        <v>0</v>
      </c>
      <c r="C62" s="8">
        <v>0</v>
      </c>
      <c r="D62" s="105">
        <v>0</v>
      </c>
      <c r="E62" s="8">
        <v>0</v>
      </c>
      <c r="F62" s="1">
        <v>0</v>
      </c>
      <c r="G62" s="65">
        <f t="shared" si="14"/>
        <v>0</v>
      </c>
    </row>
    <row r="63" spans="1:7" x14ac:dyDescent="0.2">
      <c r="A63" s="84" t="s">
        <v>153</v>
      </c>
      <c r="B63" s="79">
        <f>B64+B72</f>
        <v>61000</v>
      </c>
      <c r="C63" s="79">
        <f t="shared" ref="C63:G63" si="29">C64+C72</f>
        <v>-88358</v>
      </c>
      <c r="D63" s="115">
        <f t="shared" si="29"/>
        <v>17642</v>
      </c>
      <c r="E63" s="115">
        <f t="shared" si="29"/>
        <v>17642</v>
      </c>
      <c r="F63" s="79">
        <f t="shared" si="29"/>
        <v>17642</v>
      </c>
      <c r="G63" s="92">
        <f t="shared" si="29"/>
        <v>0</v>
      </c>
    </row>
    <row r="64" spans="1:7" ht="18.75" customHeight="1" x14ac:dyDescent="0.2">
      <c r="A64" s="47" t="s">
        <v>154</v>
      </c>
      <c r="B64" s="17">
        <f>B65+B70+B71</f>
        <v>61000</v>
      </c>
      <c r="C64" s="17">
        <f t="shared" ref="C64:D64" si="30">C65+C66+C70+C71</f>
        <v>-88358</v>
      </c>
      <c r="D64" s="17">
        <f t="shared" si="30"/>
        <v>17642</v>
      </c>
      <c r="E64" s="17">
        <f>E65+E66+E70+E71</f>
        <v>17642</v>
      </c>
      <c r="F64" s="17">
        <f>F65+F66+F70+F71</f>
        <v>17642</v>
      </c>
      <c r="G64" s="48">
        <f t="shared" ref="G64" si="31">G65+G70+G71</f>
        <v>0</v>
      </c>
    </row>
    <row r="65" spans="1:7" ht="16.5" x14ac:dyDescent="0.2">
      <c r="A65" s="57" t="s">
        <v>155</v>
      </c>
      <c r="B65" s="2">
        <v>60000</v>
      </c>
      <c r="C65" s="2">
        <v>-60000</v>
      </c>
      <c r="D65" s="2">
        <f>B65+C65</f>
        <v>0</v>
      </c>
      <c r="E65" s="2">
        <v>0</v>
      </c>
      <c r="F65" s="2">
        <v>0</v>
      </c>
      <c r="G65" s="54">
        <f t="shared" ref="G65:G71" si="32">D65-F65</f>
        <v>0</v>
      </c>
    </row>
    <row r="66" spans="1:7" ht="16.5" x14ac:dyDescent="0.2">
      <c r="A66" s="57" t="s">
        <v>156</v>
      </c>
      <c r="B66" s="2">
        <v>45000</v>
      </c>
      <c r="C66" s="2">
        <v>-27358</v>
      </c>
      <c r="D66" s="2">
        <f t="shared" ref="D66:D72" si="33">B66+C66</f>
        <v>17642</v>
      </c>
      <c r="E66" s="112">
        <v>17642</v>
      </c>
      <c r="F66" s="2">
        <f>E66</f>
        <v>17642</v>
      </c>
      <c r="G66" s="54">
        <f t="shared" si="32"/>
        <v>0</v>
      </c>
    </row>
    <row r="67" spans="1:7" ht="16.5" x14ac:dyDescent="0.2">
      <c r="A67" s="57" t="s">
        <v>157</v>
      </c>
      <c r="B67" s="2">
        <v>5000</v>
      </c>
      <c r="C67" s="2">
        <v>-5000</v>
      </c>
      <c r="D67" s="2">
        <f t="shared" si="33"/>
        <v>0</v>
      </c>
      <c r="E67" s="15">
        <v>0</v>
      </c>
      <c r="F67" s="2">
        <f>E67</f>
        <v>0</v>
      </c>
      <c r="G67" s="54">
        <f t="shared" si="32"/>
        <v>0</v>
      </c>
    </row>
    <row r="68" spans="1:7" x14ac:dyDescent="0.2">
      <c r="A68" s="57" t="s">
        <v>158</v>
      </c>
      <c r="B68" s="2">
        <v>0</v>
      </c>
      <c r="C68" s="2">
        <v>0</v>
      </c>
      <c r="D68" s="2">
        <f t="shared" si="33"/>
        <v>0</v>
      </c>
      <c r="E68" s="15">
        <v>0</v>
      </c>
      <c r="F68" s="2">
        <f>E68</f>
        <v>0</v>
      </c>
      <c r="G68" s="54">
        <f t="shared" si="32"/>
        <v>0</v>
      </c>
    </row>
    <row r="69" spans="1:7" ht="16.5" x14ac:dyDescent="0.2">
      <c r="A69" s="57" t="s">
        <v>159</v>
      </c>
      <c r="B69" s="2">
        <v>10000</v>
      </c>
      <c r="C69" s="2">
        <v>-10000</v>
      </c>
      <c r="D69" s="2">
        <f t="shared" si="33"/>
        <v>0</v>
      </c>
      <c r="E69" s="15">
        <v>0</v>
      </c>
      <c r="F69" s="2">
        <v>0</v>
      </c>
      <c r="G69" s="54">
        <f t="shared" si="32"/>
        <v>0</v>
      </c>
    </row>
    <row r="70" spans="1:7" x14ac:dyDescent="0.2">
      <c r="A70" s="58" t="s">
        <v>160</v>
      </c>
      <c r="B70" s="15">
        <v>0</v>
      </c>
      <c r="C70" s="2">
        <v>0</v>
      </c>
      <c r="D70" s="2">
        <f t="shared" si="33"/>
        <v>0</v>
      </c>
      <c r="E70" s="15">
        <v>0</v>
      </c>
      <c r="F70" s="15">
        <v>0</v>
      </c>
      <c r="G70" s="50">
        <f t="shared" si="32"/>
        <v>0</v>
      </c>
    </row>
    <row r="71" spans="1:7" ht="33" x14ac:dyDescent="0.2">
      <c r="A71" s="59" t="s">
        <v>161</v>
      </c>
      <c r="B71" s="15">
        <v>1000</v>
      </c>
      <c r="C71" s="2">
        <v>-1000</v>
      </c>
      <c r="D71" s="2">
        <f t="shared" si="33"/>
        <v>0</v>
      </c>
      <c r="E71" s="15">
        <v>0</v>
      </c>
      <c r="F71" s="15">
        <v>0</v>
      </c>
      <c r="G71" s="50">
        <f t="shared" si="32"/>
        <v>0</v>
      </c>
    </row>
    <row r="72" spans="1:7" x14ac:dyDescent="0.2">
      <c r="A72" s="47" t="s">
        <v>162</v>
      </c>
      <c r="B72" s="36">
        <v>0</v>
      </c>
      <c r="C72" s="36">
        <v>0</v>
      </c>
      <c r="D72" s="36">
        <f t="shared" si="33"/>
        <v>0</v>
      </c>
      <c r="E72" s="36">
        <v>0</v>
      </c>
      <c r="F72" s="36">
        <v>0</v>
      </c>
      <c r="G72" s="60">
        <v>0</v>
      </c>
    </row>
    <row r="73" spans="1:7" x14ac:dyDescent="0.2">
      <c r="A73" s="84" t="s">
        <v>163</v>
      </c>
      <c r="B73" s="79">
        <f>B74+B75+B76+B77+B78+B80+B79+B81+B84+B82+B83</f>
        <v>406000</v>
      </c>
      <c r="C73" s="79">
        <f>C74+C75+C76+C77+C78+C80+C79+C81+C84+C82+C83</f>
        <v>1557168.22</v>
      </c>
      <c r="D73" s="79">
        <f t="shared" ref="D73:F73" si="34">D74+D75+D76+D77+D78+D80+D79+D81+D84+D82+D83</f>
        <v>1963168.22</v>
      </c>
      <c r="E73" s="79">
        <f t="shared" si="34"/>
        <v>1963168.22</v>
      </c>
      <c r="F73" s="79">
        <f t="shared" si="34"/>
        <v>1963168.22</v>
      </c>
      <c r="G73" s="92">
        <f t="shared" ref="G73" si="35">G74+G75+G76+G77+G78+G80+G79+G81+G84</f>
        <v>0</v>
      </c>
    </row>
    <row r="74" spans="1:7" x14ac:dyDescent="0.2">
      <c r="A74" s="57" t="s">
        <v>164</v>
      </c>
      <c r="B74" s="2">
        <v>0</v>
      </c>
      <c r="C74" s="2">
        <v>0</v>
      </c>
      <c r="D74" s="2">
        <f>B74+C74</f>
        <v>0</v>
      </c>
      <c r="E74" s="15">
        <v>0</v>
      </c>
      <c r="F74" s="2">
        <f>E74</f>
        <v>0</v>
      </c>
      <c r="G74" s="54">
        <f t="shared" ref="G74:G83" si="36">D74-F74</f>
        <v>0</v>
      </c>
    </row>
    <row r="75" spans="1:7" x14ac:dyDescent="0.2">
      <c r="A75" s="57" t="s">
        <v>165</v>
      </c>
      <c r="B75" s="2">
        <v>60000</v>
      </c>
      <c r="C75" s="2">
        <v>-11963.5</v>
      </c>
      <c r="D75" s="2">
        <f t="shared" ref="D75:D83" si="37">B75+C75</f>
        <v>48036.5</v>
      </c>
      <c r="E75" s="99">
        <v>48036.5</v>
      </c>
      <c r="F75" s="2">
        <f t="shared" ref="F75:F83" si="38">E75</f>
        <v>48036.5</v>
      </c>
      <c r="G75" s="54">
        <f t="shared" si="36"/>
        <v>0</v>
      </c>
    </row>
    <row r="76" spans="1:7" ht="16.5" x14ac:dyDescent="0.2">
      <c r="A76" s="57" t="s">
        <v>166</v>
      </c>
      <c r="B76" s="2">
        <v>45000</v>
      </c>
      <c r="C76" s="2">
        <v>83001.5</v>
      </c>
      <c r="D76" s="2">
        <f t="shared" si="37"/>
        <v>128001.5</v>
      </c>
      <c r="E76" s="99">
        <v>128001.5</v>
      </c>
      <c r="F76" s="2">
        <f t="shared" si="38"/>
        <v>128001.5</v>
      </c>
      <c r="G76" s="54">
        <f>D76-F76</f>
        <v>0</v>
      </c>
    </row>
    <row r="77" spans="1:7" x14ac:dyDescent="0.2">
      <c r="A77" s="57" t="s">
        <v>167</v>
      </c>
      <c r="B77" s="2">
        <v>1000</v>
      </c>
      <c r="C77" s="2">
        <v>-1000</v>
      </c>
      <c r="D77" s="2">
        <f t="shared" si="37"/>
        <v>0</v>
      </c>
      <c r="E77" s="15"/>
      <c r="F77" s="2">
        <f t="shared" si="38"/>
        <v>0</v>
      </c>
      <c r="G77" s="54">
        <f t="shared" si="36"/>
        <v>0</v>
      </c>
    </row>
    <row r="78" spans="1:7" x14ac:dyDescent="0.2">
      <c r="A78" s="57" t="s">
        <v>168</v>
      </c>
      <c r="B78" s="2">
        <v>0</v>
      </c>
      <c r="C78" s="2">
        <v>0</v>
      </c>
      <c r="D78" s="2">
        <f t="shared" si="37"/>
        <v>0</v>
      </c>
      <c r="E78" s="15">
        <v>0</v>
      </c>
      <c r="F78" s="2">
        <f t="shared" si="38"/>
        <v>0</v>
      </c>
      <c r="G78" s="54">
        <f t="shared" si="36"/>
        <v>0</v>
      </c>
    </row>
    <row r="79" spans="1:7" x14ac:dyDescent="0.2">
      <c r="A79" s="57" t="s">
        <v>169</v>
      </c>
      <c r="B79" s="2">
        <v>0</v>
      </c>
      <c r="C79" s="2">
        <v>0</v>
      </c>
      <c r="D79" s="2">
        <f t="shared" si="37"/>
        <v>0</v>
      </c>
      <c r="E79" s="15">
        <v>0</v>
      </c>
      <c r="F79" s="2">
        <f t="shared" si="38"/>
        <v>0</v>
      </c>
      <c r="G79" s="54">
        <f t="shared" si="36"/>
        <v>0</v>
      </c>
    </row>
    <row r="80" spans="1:7" x14ac:dyDescent="0.2">
      <c r="A80" s="57" t="s">
        <v>170</v>
      </c>
      <c r="B80" s="2">
        <v>0</v>
      </c>
      <c r="C80" s="2">
        <v>0</v>
      </c>
      <c r="D80" s="2">
        <f t="shared" si="37"/>
        <v>0</v>
      </c>
      <c r="E80" s="15">
        <v>0</v>
      </c>
      <c r="F80" s="2">
        <f t="shared" si="38"/>
        <v>0</v>
      </c>
      <c r="G80" s="54">
        <f t="shared" si="36"/>
        <v>0</v>
      </c>
    </row>
    <row r="81" spans="1:9" x14ac:dyDescent="0.2">
      <c r="A81" s="57" t="s">
        <v>171</v>
      </c>
      <c r="B81" s="2">
        <v>0</v>
      </c>
      <c r="C81" s="2">
        <v>0</v>
      </c>
      <c r="D81" s="2">
        <f t="shared" si="37"/>
        <v>0</v>
      </c>
      <c r="E81" s="15">
        <v>0</v>
      </c>
      <c r="F81" s="2">
        <f t="shared" si="38"/>
        <v>0</v>
      </c>
      <c r="G81" s="54">
        <f t="shared" si="36"/>
        <v>0</v>
      </c>
    </row>
    <row r="82" spans="1:9" x14ac:dyDescent="0.2">
      <c r="A82" s="57" t="s">
        <v>185</v>
      </c>
      <c r="B82" s="2">
        <v>0</v>
      </c>
      <c r="C82" s="2">
        <v>1540</v>
      </c>
      <c r="D82" s="2">
        <f t="shared" si="37"/>
        <v>1540</v>
      </c>
      <c r="E82" s="15">
        <v>1540</v>
      </c>
      <c r="F82" s="2">
        <f t="shared" si="38"/>
        <v>1540</v>
      </c>
      <c r="G82" s="54">
        <f t="shared" si="36"/>
        <v>0</v>
      </c>
    </row>
    <row r="83" spans="1:9" x14ac:dyDescent="0.2">
      <c r="A83" s="57" t="s">
        <v>186</v>
      </c>
      <c r="B83" s="2">
        <v>0</v>
      </c>
      <c r="C83" s="2">
        <v>13600</v>
      </c>
      <c r="D83" s="2">
        <f t="shared" si="37"/>
        <v>13600</v>
      </c>
      <c r="E83" s="15">
        <v>13600</v>
      </c>
      <c r="F83" s="2">
        <f t="shared" si="38"/>
        <v>13600</v>
      </c>
      <c r="G83" s="54">
        <f t="shared" si="36"/>
        <v>0</v>
      </c>
    </row>
    <row r="84" spans="1:9" x14ac:dyDescent="0.2">
      <c r="A84" s="61" t="s">
        <v>172</v>
      </c>
      <c r="B84" s="28">
        <f>SUM(B85:B86)</f>
        <v>300000</v>
      </c>
      <c r="C84" s="1">
        <f>SUM(C85:C86)</f>
        <v>1471990.22</v>
      </c>
      <c r="D84" s="28">
        <f>B84+C84</f>
        <v>1771990.22</v>
      </c>
      <c r="E84" s="8">
        <f>SUM(E85:E86)</f>
        <v>1771990.22</v>
      </c>
      <c r="F84" s="28">
        <f>SUM(F85:F86)</f>
        <v>1771990.22</v>
      </c>
      <c r="G84" s="52">
        <f>SUM(G85:G86)</f>
        <v>0</v>
      </c>
    </row>
    <row r="85" spans="1:9" x14ac:dyDescent="0.2">
      <c r="A85" s="57" t="s">
        <v>79</v>
      </c>
      <c r="B85" s="2">
        <v>200000</v>
      </c>
      <c r="C85" s="2">
        <v>1338024.22</v>
      </c>
      <c r="D85" s="2">
        <f>B85+C85</f>
        <v>1538024.22</v>
      </c>
      <c r="E85" s="99">
        <v>1538024.22</v>
      </c>
      <c r="F85" s="2">
        <f>E85</f>
        <v>1538024.22</v>
      </c>
      <c r="G85" s="54">
        <f>D85-F85</f>
        <v>0</v>
      </c>
    </row>
    <row r="86" spans="1:9" x14ac:dyDescent="0.2">
      <c r="A86" s="57" t="s">
        <v>78</v>
      </c>
      <c r="B86" s="2">
        <v>100000</v>
      </c>
      <c r="C86" s="2">
        <v>133966</v>
      </c>
      <c r="D86" s="2">
        <f>B86+C86</f>
        <v>233966</v>
      </c>
      <c r="E86" s="99">
        <v>233966</v>
      </c>
      <c r="F86" s="2">
        <f>E86</f>
        <v>233966</v>
      </c>
      <c r="G86" s="54">
        <f t="shared" ref="G86" si="39">D86-F86</f>
        <v>0</v>
      </c>
    </row>
    <row r="87" spans="1:9" ht="25.5" x14ac:dyDescent="0.2">
      <c r="A87" s="84" t="s">
        <v>96</v>
      </c>
      <c r="B87" s="79">
        <v>0</v>
      </c>
      <c r="C87" s="79">
        <v>0</v>
      </c>
      <c r="D87" s="79">
        <f>B87+C87</f>
        <v>0</v>
      </c>
      <c r="E87" s="79">
        <v>0</v>
      </c>
      <c r="F87" s="79">
        <v>0</v>
      </c>
      <c r="G87" s="85">
        <f t="shared" ref="G87" si="40">B87-F87</f>
        <v>0</v>
      </c>
    </row>
    <row r="88" spans="1:9" x14ac:dyDescent="0.2">
      <c r="A88" s="86"/>
      <c r="B88" s="87"/>
      <c r="C88" s="88"/>
      <c r="D88" s="87"/>
      <c r="E88" s="87"/>
      <c r="F88" s="87"/>
      <c r="G88" s="89"/>
    </row>
    <row r="89" spans="1:9" x14ac:dyDescent="0.2">
      <c r="A89" s="90" t="s">
        <v>104</v>
      </c>
      <c r="B89" s="9">
        <f>B90+B115+B130+B131+B146+B161+B177+B181+B185+B188+B191</f>
        <v>30752539</v>
      </c>
      <c r="C89" s="9">
        <f t="shared" ref="C89:F89" si="41">C90+C115+C130+C131+C146+C161+C177+C181+C185+C188+C191</f>
        <v>1572493.12</v>
      </c>
      <c r="D89" s="9">
        <f t="shared" si="41"/>
        <v>32325032.120000001</v>
      </c>
      <c r="E89" s="9">
        <f t="shared" si="41"/>
        <v>32325032.200000007</v>
      </c>
      <c r="F89" s="9">
        <f t="shared" si="41"/>
        <v>32325032.200000007</v>
      </c>
      <c r="G89" s="91">
        <f>G90+G115+G130+G131+G146+G161+G177+G181+G185+G188+G191</f>
        <v>-4.0000000852160156E-2</v>
      </c>
    </row>
    <row r="90" spans="1:9" x14ac:dyDescent="0.2">
      <c r="A90" s="62" t="s">
        <v>77</v>
      </c>
      <c r="B90" s="17">
        <f>SUM(B91:B91+B105+B107+B109+B111)+B112+B113+B114</f>
        <v>11449150</v>
      </c>
      <c r="C90" s="17">
        <f t="shared" ref="C90:D90" si="42">SUM(C91:C91+C105+C107+C109+C111)+C112+C113+C114+C110</f>
        <v>213135.45000000013</v>
      </c>
      <c r="D90" s="17">
        <f t="shared" si="42"/>
        <v>11662285.449999997</v>
      </c>
      <c r="E90" s="17">
        <f>SUM(E91:E91+E105+E107+E109+E111)+E112+E113+E114+E110</f>
        <v>11662285.49</v>
      </c>
      <c r="F90" s="17">
        <f t="shared" ref="F90" si="43">SUM(F91:F91+F105+F107+F109+F111)+F112+F113+F114</f>
        <v>11662285.49</v>
      </c>
      <c r="G90" s="17">
        <f t="shared" ref="G90" si="44">SUM(G91:G91+G105+G107+G109+G111)</f>
        <v>-4.0000000852160156E-2</v>
      </c>
      <c r="I90" s="41"/>
    </row>
    <row r="91" spans="1:9" x14ac:dyDescent="0.2">
      <c r="A91" s="63" t="s">
        <v>76</v>
      </c>
      <c r="B91" s="28">
        <f>SUM(B92:B104)</f>
        <v>10635671</v>
      </c>
      <c r="C91" s="1">
        <f t="shared" ref="C91" si="45">SUM(C92:C104)</f>
        <v>94563.210000000123</v>
      </c>
      <c r="D91" s="28">
        <f>SUM(D92:D104)</f>
        <v>10730234.209999997</v>
      </c>
      <c r="E91" s="28">
        <f>SUM(E92:E104)</f>
        <v>10730234.25</v>
      </c>
      <c r="F91" s="28">
        <f t="shared" ref="F91:G91" si="46">SUM(F92:F104)</f>
        <v>10730234.25</v>
      </c>
      <c r="G91" s="52">
        <f t="shared" si="46"/>
        <v>-4.0000000852160156E-2</v>
      </c>
      <c r="H91" s="41"/>
      <c r="I91" s="96"/>
    </row>
    <row r="92" spans="1:9" x14ac:dyDescent="0.2">
      <c r="A92" s="57" t="s">
        <v>75</v>
      </c>
      <c r="B92" s="2">
        <f>10635671/12</f>
        <v>886305.91666666663</v>
      </c>
      <c r="C92" s="2">
        <v>-53222.32</v>
      </c>
      <c r="D92" s="2">
        <f>B92+C92</f>
        <v>833083.59666666668</v>
      </c>
      <c r="E92" s="95">
        <v>833083.6</v>
      </c>
      <c r="F92" s="15">
        <f>E92</f>
        <v>833083.6</v>
      </c>
      <c r="G92" s="50">
        <f>D92-F92</f>
        <v>-3.3333332976326346E-3</v>
      </c>
      <c r="I92" s="41"/>
    </row>
    <row r="93" spans="1:9" x14ac:dyDescent="0.2">
      <c r="A93" s="57" t="s">
        <v>74</v>
      </c>
      <c r="B93" s="2">
        <f t="shared" ref="B93:B103" si="47">10635671/12</f>
        <v>886305.91666666663</v>
      </c>
      <c r="C93" s="2">
        <v>-31162.92</v>
      </c>
      <c r="D93" s="2">
        <f t="shared" ref="D93:D114" si="48">B93+C93</f>
        <v>855142.99666666659</v>
      </c>
      <c r="E93" s="95">
        <v>855143</v>
      </c>
      <c r="F93" s="15">
        <f t="shared" ref="F93:F110" si="49">E93</f>
        <v>855143</v>
      </c>
      <c r="G93" s="50">
        <f t="shared" ref="G93:G110" si="50">D93-F93</f>
        <v>-3.3333334140479565E-3</v>
      </c>
    </row>
    <row r="94" spans="1:9" x14ac:dyDescent="0.2">
      <c r="A94" s="57" t="s">
        <v>73</v>
      </c>
      <c r="B94" s="2">
        <f t="shared" si="47"/>
        <v>886305.91666666663</v>
      </c>
      <c r="C94" s="2">
        <v>-51531.92</v>
      </c>
      <c r="D94" s="2">
        <f t="shared" si="48"/>
        <v>834773.99666666659</v>
      </c>
      <c r="E94" s="95">
        <v>834774</v>
      </c>
      <c r="F94" s="15">
        <f t="shared" si="49"/>
        <v>834774</v>
      </c>
      <c r="G94" s="50">
        <f t="shared" si="50"/>
        <v>-3.3333334140479565E-3</v>
      </c>
      <c r="I94" s="41"/>
    </row>
    <row r="95" spans="1:9" x14ac:dyDescent="0.2">
      <c r="A95" s="57" t="s">
        <v>72</v>
      </c>
      <c r="B95" s="2">
        <f t="shared" si="47"/>
        <v>886305.91666666663</v>
      </c>
      <c r="C95" s="2">
        <v>-31162.92</v>
      </c>
      <c r="D95" s="2">
        <f t="shared" si="48"/>
        <v>855142.99666666659</v>
      </c>
      <c r="E95" s="95">
        <v>855143</v>
      </c>
      <c r="F95" s="15">
        <f t="shared" si="49"/>
        <v>855143</v>
      </c>
      <c r="G95" s="50">
        <f t="shared" si="50"/>
        <v>-3.3333334140479565E-3</v>
      </c>
    </row>
    <row r="96" spans="1:9" x14ac:dyDescent="0.2">
      <c r="A96" s="57" t="s">
        <v>71</v>
      </c>
      <c r="B96" s="2">
        <f t="shared" si="47"/>
        <v>886305.91666666663</v>
      </c>
      <c r="C96" s="2">
        <v>-9103.52</v>
      </c>
      <c r="D96" s="2">
        <f t="shared" si="48"/>
        <v>877202.39666666661</v>
      </c>
      <c r="E96" s="95">
        <v>877202.4</v>
      </c>
      <c r="F96" s="15">
        <f t="shared" si="49"/>
        <v>877202.4</v>
      </c>
      <c r="G96" s="50">
        <f t="shared" si="50"/>
        <v>-3.3333334140479565E-3</v>
      </c>
    </row>
    <row r="97" spans="1:9" x14ac:dyDescent="0.2">
      <c r="A97" s="57" t="s">
        <v>70</v>
      </c>
      <c r="B97" s="2">
        <f t="shared" si="47"/>
        <v>886305.91666666663</v>
      </c>
      <c r="C97" s="2">
        <v>-31162.92</v>
      </c>
      <c r="D97" s="2">
        <f t="shared" si="48"/>
        <v>855142.99666666659</v>
      </c>
      <c r="E97" s="95">
        <v>855143</v>
      </c>
      <c r="F97" s="15">
        <f t="shared" si="49"/>
        <v>855143</v>
      </c>
      <c r="G97" s="50">
        <f t="shared" si="50"/>
        <v>-3.3333334140479565E-3</v>
      </c>
    </row>
    <row r="98" spans="1:9" x14ac:dyDescent="0.2">
      <c r="A98" s="57" t="s">
        <v>69</v>
      </c>
      <c r="B98" s="2">
        <f t="shared" si="47"/>
        <v>886305.91666666663</v>
      </c>
      <c r="C98" s="2">
        <v>37130.080000000002</v>
      </c>
      <c r="D98" s="2">
        <f t="shared" si="48"/>
        <v>923435.99666666659</v>
      </c>
      <c r="E98" s="95">
        <v>923436</v>
      </c>
      <c r="F98" s="2">
        <f t="shared" si="49"/>
        <v>923436</v>
      </c>
      <c r="G98" s="54">
        <f t="shared" si="50"/>
        <v>-3.3333334140479565E-3</v>
      </c>
      <c r="I98" s="41"/>
    </row>
    <row r="99" spans="1:9" x14ac:dyDescent="0.2">
      <c r="A99" s="57" t="s">
        <v>68</v>
      </c>
      <c r="B99" s="2">
        <f t="shared" si="47"/>
        <v>886305.91666666663</v>
      </c>
      <c r="C99" s="2">
        <v>-31162.92</v>
      </c>
      <c r="D99" s="2">
        <f t="shared" si="48"/>
        <v>855142.99666666659</v>
      </c>
      <c r="E99" s="95">
        <v>855143</v>
      </c>
      <c r="F99" s="2">
        <f t="shared" si="49"/>
        <v>855143</v>
      </c>
      <c r="G99" s="54">
        <f t="shared" si="50"/>
        <v>-3.3333334140479565E-3</v>
      </c>
    </row>
    <row r="100" spans="1:9" x14ac:dyDescent="0.2">
      <c r="A100" s="57" t="s">
        <v>67</v>
      </c>
      <c r="B100" s="2">
        <f t="shared" si="47"/>
        <v>886305.91666666663</v>
      </c>
      <c r="C100" s="2">
        <v>-31162.92</v>
      </c>
      <c r="D100" s="2">
        <f t="shared" si="48"/>
        <v>855142.99666666659</v>
      </c>
      <c r="E100" s="95">
        <v>855143</v>
      </c>
      <c r="F100" s="2">
        <f t="shared" si="49"/>
        <v>855143</v>
      </c>
      <c r="G100" s="54">
        <f t="shared" si="50"/>
        <v>-3.3333334140479565E-3</v>
      </c>
    </row>
    <row r="101" spans="1:9" x14ac:dyDescent="0.2">
      <c r="A101" s="57" t="s">
        <v>66</v>
      </c>
      <c r="B101" s="2">
        <f t="shared" si="47"/>
        <v>886305.91666666663</v>
      </c>
      <c r="C101" s="2">
        <v>-31162.92</v>
      </c>
      <c r="D101" s="2">
        <f t="shared" si="48"/>
        <v>855142.99666666659</v>
      </c>
      <c r="E101" s="99">
        <v>855143</v>
      </c>
      <c r="F101" s="2">
        <f t="shared" si="49"/>
        <v>855143</v>
      </c>
      <c r="G101" s="54">
        <f t="shared" si="50"/>
        <v>-3.3333334140479565E-3</v>
      </c>
    </row>
    <row r="102" spans="1:9" x14ac:dyDescent="0.2">
      <c r="A102" s="57" t="s">
        <v>65</v>
      </c>
      <c r="B102" s="2">
        <f t="shared" si="47"/>
        <v>886305.91666666663</v>
      </c>
      <c r="C102" s="2">
        <v>278837.08</v>
      </c>
      <c r="D102" s="2">
        <f t="shared" si="48"/>
        <v>1165142.9966666666</v>
      </c>
      <c r="E102" s="95">
        <v>1165143</v>
      </c>
      <c r="F102" s="2">
        <f t="shared" si="49"/>
        <v>1165143</v>
      </c>
      <c r="G102" s="54">
        <f t="shared" si="50"/>
        <v>-3.3333334140479565E-3</v>
      </c>
    </row>
    <row r="103" spans="1:9" x14ac:dyDescent="0.2">
      <c r="A103" s="57" t="s">
        <v>64</v>
      </c>
      <c r="B103" s="2">
        <f t="shared" si="47"/>
        <v>886305.91666666663</v>
      </c>
      <c r="C103" s="2">
        <v>-82789.36</v>
      </c>
      <c r="D103" s="2">
        <f t="shared" si="48"/>
        <v>803516.55666666664</v>
      </c>
      <c r="E103" s="95">
        <v>803516.56</v>
      </c>
      <c r="F103" s="2">
        <f t="shared" si="49"/>
        <v>803516.56</v>
      </c>
      <c r="G103" s="54">
        <f t="shared" si="50"/>
        <v>-3.3333334140479565E-3</v>
      </c>
    </row>
    <row r="104" spans="1:9" x14ac:dyDescent="0.2">
      <c r="A104" s="57" t="s">
        <v>46</v>
      </c>
      <c r="B104" s="2">
        <v>0</v>
      </c>
      <c r="C104" s="2">
        <v>162220.69</v>
      </c>
      <c r="D104" s="2">
        <f t="shared" si="48"/>
        <v>162220.69</v>
      </c>
      <c r="E104" s="95">
        <v>162220.69</v>
      </c>
      <c r="F104" s="2">
        <f t="shared" si="49"/>
        <v>162220.69</v>
      </c>
      <c r="G104" s="54">
        <f t="shared" si="50"/>
        <v>0</v>
      </c>
    </row>
    <row r="105" spans="1:9" x14ac:dyDescent="0.2">
      <c r="A105" s="57" t="s">
        <v>63</v>
      </c>
      <c r="B105" s="2">
        <v>84856</v>
      </c>
      <c r="C105" s="2">
        <v>46011.040000000001</v>
      </c>
      <c r="D105" s="2">
        <f t="shared" si="48"/>
        <v>130867.04000000001</v>
      </c>
      <c r="E105" s="99">
        <v>130867.04</v>
      </c>
      <c r="F105" s="2">
        <f t="shared" si="49"/>
        <v>130867.04</v>
      </c>
      <c r="G105" s="54">
        <f t="shared" si="50"/>
        <v>0</v>
      </c>
    </row>
    <row r="106" spans="1:9" x14ac:dyDescent="0.2">
      <c r="A106" s="57" t="s">
        <v>183</v>
      </c>
      <c r="B106" s="2"/>
      <c r="C106" s="2"/>
      <c r="D106" s="2"/>
      <c r="E106" s="99"/>
      <c r="F106" s="2">
        <f t="shared" si="49"/>
        <v>0</v>
      </c>
      <c r="G106" s="54">
        <f t="shared" si="50"/>
        <v>0</v>
      </c>
    </row>
    <row r="107" spans="1:9" x14ac:dyDescent="0.2">
      <c r="A107" s="57" t="s">
        <v>62</v>
      </c>
      <c r="B107" s="2">
        <v>180831</v>
      </c>
      <c r="C107" s="2">
        <v>59111.03</v>
      </c>
      <c r="D107" s="2">
        <f t="shared" si="48"/>
        <v>239942.03</v>
      </c>
      <c r="E107" s="99">
        <v>239942.03</v>
      </c>
      <c r="F107" s="2">
        <f t="shared" si="49"/>
        <v>239942.03</v>
      </c>
      <c r="G107" s="54">
        <f t="shared" si="50"/>
        <v>0</v>
      </c>
    </row>
    <row r="108" spans="1:9" x14ac:dyDescent="0.2">
      <c r="A108" s="57" t="s">
        <v>183</v>
      </c>
      <c r="B108" s="2"/>
      <c r="C108" s="2"/>
      <c r="D108" s="2"/>
      <c r="E108" s="95"/>
      <c r="F108" s="2">
        <f t="shared" si="49"/>
        <v>0</v>
      </c>
      <c r="G108" s="54">
        <f t="shared" si="50"/>
        <v>0</v>
      </c>
    </row>
    <row r="109" spans="1:9" x14ac:dyDescent="0.2">
      <c r="A109" s="57" t="s">
        <v>61</v>
      </c>
      <c r="B109" s="2">
        <v>26792</v>
      </c>
      <c r="C109" s="2">
        <v>-8078.86</v>
      </c>
      <c r="D109" s="2">
        <f t="shared" si="48"/>
        <v>18713.14</v>
      </c>
      <c r="E109" s="99">
        <v>18713.14</v>
      </c>
      <c r="F109" s="2">
        <f t="shared" si="49"/>
        <v>18713.14</v>
      </c>
      <c r="G109" s="54">
        <f t="shared" si="50"/>
        <v>0</v>
      </c>
    </row>
    <row r="110" spans="1:9" x14ac:dyDescent="0.2">
      <c r="A110" s="57" t="s">
        <v>183</v>
      </c>
      <c r="B110" s="2"/>
      <c r="C110" s="2"/>
      <c r="D110" s="2"/>
      <c r="E110" s="95"/>
      <c r="F110" s="2">
        <f t="shared" si="49"/>
        <v>0</v>
      </c>
      <c r="G110" s="54">
        <f t="shared" si="50"/>
        <v>0</v>
      </c>
    </row>
    <row r="111" spans="1:9" x14ac:dyDescent="0.2">
      <c r="A111" s="57" t="s">
        <v>106</v>
      </c>
      <c r="B111" s="2">
        <v>521000</v>
      </c>
      <c r="C111" s="15">
        <v>-10539.52</v>
      </c>
      <c r="D111" s="2">
        <f t="shared" si="48"/>
        <v>510460.48</v>
      </c>
      <c r="E111" s="99">
        <v>510460.48</v>
      </c>
      <c r="F111" s="2">
        <f>E111</f>
        <v>510460.48</v>
      </c>
      <c r="G111" s="54">
        <f>D111-F111</f>
        <v>0</v>
      </c>
    </row>
    <row r="112" spans="1:9" x14ac:dyDescent="0.2">
      <c r="A112" s="57" t="s">
        <v>187</v>
      </c>
      <c r="B112" s="2">
        <v>0</v>
      </c>
      <c r="C112" s="15">
        <v>3490.4</v>
      </c>
      <c r="D112" s="2">
        <f t="shared" si="48"/>
        <v>3490.4</v>
      </c>
      <c r="E112" s="99">
        <v>3490.4</v>
      </c>
      <c r="F112" s="2">
        <f>E112</f>
        <v>3490.4</v>
      </c>
      <c r="G112" s="54">
        <f>D112-F112</f>
        <v>0</v>
      </c>
    </row>
    <row r="113" spans="1:9" x14ac:dyDescent="0.2">
      <c r="A113" s="57" t="s">
        <v>188</v>
      </c>
      <c r="B113" s="2">
        <v>0</v>
      </c>
      <c r="C113" s="15">
        <v>36.15</v>
      </c>
      <c r="D113" s="2">
        <f t="shared" si="48"/>
        <v>36.15</v>
      </c>
      <c r="E113" s="99">
        <v>36.15</v>
      </c>
      <c r="F113" s="2">
        <f>E113</f>
        <v>36.15</v>
      </c>
      <c r="G113" s="54">
        <f>D113-F113</f>
        <v>0</v>
      </c>
    </row>
    <row r="114" spans="1:9" x14ac:dyDescent="0.2">
      <c r="A114" s="57" t="s">
        <v>189</v>
      </c>
      <c r="B114" s="2">
        <v>0</v>
      </c>
      <c r="C114" s="15">
        <v>28542</v>
      </c>
      <c r="D114" s="2">
        <f t="shared" si="48"/>
        <v>28542</v>
      </c>
      <c r="E114" s="99">
        <v>28542</v>
      </c>
      <c r="F114" s="2">
        <f>E114</f>
        <v>28542</v>
      </c>
      <c r="G114" s="54">
        <f>D114-F114</f>
        <v>0</v>
      </c>
    </row>
    <row r="115" spans="1:9" x14ac:dyDescent="0.2">
      <c r="A115" s="63" t="s">
        <v>60</v>
      </c>
      <c r="B115" s="28">
        <f t="shared" ref="B115" si="51">SUM(B116:B116)</f>
        <v>7656689.0000000009</v>
      </c>
      <c r="C115" s="1">
        <f>SUM(C116:C116)</f>
        <v>-107273.93</v>
      </c>
      <c r="D115" s="28">
        <f t="shared" ref="D115:G115" si="52">SUM(D116:D116)</f>
        <v>7549415.0699999994</v>
      </c>
      <c r="E115" s="8">
        <f t="shared" si="52"/>
        <v>7549415.1099999994</v>
      </c>
      <c r="F115" s="28">
        <f t="shared" si="52"/>
        <v>7549415.1099999994</v>
      </c>
      <c r="G115" s="52">
        <f t="shared" si="52"/>
        <v>0</v>
      </c>
      <c r="I115" s="96"/>
    </row>
    <row r="116" spans="1:9" x14ac:dyDescent="0.2">
      <c r="A116" s="64" t="s">
        <v>59</v>
      </c>
      <c r="B116" s="1">
        <f t="shared" ref="B116" si="53">SUM(B117:B128)</f>
        <v>7656689.0000000009</v>
      </c>
      <c r="C116" s="1">
        <f>SUM(C117:C128)</f>
        <v>-107273.93</v>
      </c>
      <c r="D116" s="1">
        <f>SUM(D117:D128)</f>
        <v>7549415.0699999994</v>
      </c>
      <c r="E116" s="8">
        <f>SUM(E117:E128)</f>
        <v>7549415.1099999994</v>
      </c>
      <c r="F116" s="1">
        <f t="shared" ref="F116" si="54">SUM(F117:F128)</f>
        <v>7549415.1099999994</v>
      </c>
      <c r="G116" s="65">
        <f>SUM(G117:G128)</f>
        <v>0</v>
      </c>
      <c r="I116" s="41"/>
    </row>
    <row r="117" spans="1:9" x14ac:dyDescent="0.2">
      <c r="A117" s="57" t="s">
        <v>58</v>
      </c>
      <c r="B117" s="2">
        <f>7656689/12</f>
        <v>638057.41666666663</v>
      </c>
      <c r="C117" s="2">
        <v>33464.58</v>
      </c>
      <c r="D117" s="2">
        <f>B117+C117</f>
        <v>671521.99666666659</v>
      </c>
      <c r="E117" s="15">
        <v>671522</v>
      </c>
      <c r="F117" s="2">
        <f t="shared" ref="F117:F128" si="55">E117</f>
        <v>671522</v>
      </c>
      <c r="G117" s="54">
        <v>0</v>
      </c>
      <c r="I117" s="41"/>
    </row>
    <row r="118" spans="1:9" x14ac:dyDescent="0.2">
      <c r="A118" s="57" t="s">
        <v>57</v>
      </c>
      <c r="B118" s="2">
        <f t="shared" ref="B118:B128" si="56">7656689/12</f>
        <v>638057.41666666663</v>
      </c>
      <c r="C118" s="2">
        <v>33464.58</v>
      </c>
      <c r="D118" s="2">
        <f t="shared" ref="D118:D128" si="57">B118+C118</f>
        <v>671521.99666666659</v>
      </c>
      <c r="E118" s="15">
        <v>671522</v>
      </c>
      <c r="F118" s="2">
        <f t="shared" si="55"/>
        <v>671522</v>
      </c>
      <c r="G118" s="54">
        <v>0</v>
      </c>
    </row>
    <row r="119" spans="1:9" x14ac:dyDescent="0.2">
      <c r="A119" s="57" t="s">
        <v>56</v>
      </c>
      <c r="B119" s="2">
        <f t="shared" si="56"/>
        <v>638057.41666666663</v>
      </c>
      <c r="C119" s="2">
        <v>33464.58</v>
      </c>
      <c r="D119" s="2">
        <f t="shared" si="57"/>
        <v>671521.99666666659</v>
      </c>
      <c r="E119" s="15">
        <v>671522</v>
      </c>
      <c r="F119" s="2">
        <f t="shared" si="55"/>
        <v>671522</v>
      </c>
      <c r="G119" s="54">
        <v>0</v>
      </c>
    </row>
    <row r="120" spans="1:9" x14ac:dyDescent="0.2">
      <c r="A120" s="57" t="s">
        <v>55</v>
      </c>
      <c r="B120" s="2">
        <f t="shared" si="56"/>
        <v>638057.41666666663</v>
      </c>
      <c r="C120" s="2">
        <v>24798.959999999999</v>
      </c>
      <c r="D120" s="2">
        <f t="shared" si="57"/>
        <v>662856.37666666659</v>
      </c>
      <c r="E120" s="80">
        <v>662856.38</v>
      </c>
      <c r="F120" s="2">
        <f t="shared" si="55"/>
        <v>662856.38</v>
      </c>
      <c r="G120" s="54">
        <v>0</v>
      </c>
    </row>
    <row r="121" spans="1:9" x14ac:dyDescent="0.2">
      <c r="A121" s="57" t="s">
        <v>54</v>
      </c>
      <c r="B121" s="2">
        <f t="shared" si="56"/>
        <v>638057.41666666663</v>
      </c>
      <c r="C121" s="2">
        <v>-82230.210000000006</v>
      </c>
      <c r="D121" s="2">
        <f t="shared" si="57"/>
        <v>555827.20666666667</v>
      </c>
      <c r="E121" s="15">
        <v>555827.21</v>
      </c>
      <c r="F121" s="2">
        <f t="shared" si="55"/>
        <v>555827.21</v>
      </c>
      <c r="G121" s="54">
        <v>0</v>
      </c>
    </row>
    <row r="122" spans="1:9" ht="13.5" thickBot="1" x14ac:dyDescent="0.25">
      <c r="A122" s="66" t="s">
        <v>53</v>
      </c>
      <c r="B122" s="13">
        <f t="shared" si="56"/>
        <v>638057.41666666663</v>
      </c>
      <c r="C122" s="13">
        <v>157824.99</v>
      </c>
      <c r="D122" s="13">
        <f t="shared" si="57"/>
        <v>795882.40666666662</v>
      </c>
      <c r="E122" s="29">
        <v>795882.41</v>
      </c>
      <c r="F122" s="13">
        <f t="shared" si="55"/>
        <v>795882.41</v>
      </c>
      <c r="G122" s="73">
        <v>0</v>
      </c>
    </row>
    <row r="123" spans="1:9" ht="13.5" thickTop="1" x14ac:dyDescent="0.2">
      <c r="A123" s="57" t="s">
        <v>52</v>
      </c>
      <c r="B123" s="2">
        <f t="shared" si="56"/>
        <v>638057.41666666663</v>
      </c>
      <c r="C123" s="2">
        <v>33464.58</v>
      </c>
      <c r="D123" s="2">
        <f t="shared" si="57"/>
        <v>671521.99666666659</v>
      </c>
      <c r="E123" s="15">
        <v>671522</v>
      </c>
      <c r="F123" s="2">
        <f t="shared" si="55"/>
        <v>671522</v>
      </c>
      <c r="G123" s="54">
        <v>0</v>
      </c>
    </row>
    <row r="124" spans="1:9" x14ac:dyDescent="0.2">
      <c r="A124" s="57" t="s">
        <v>51</v>
      </c>
      <c r="B124" s="2">
        <f t="shared" si="56"/>
        <v>638057.41666666663</v>
      </c>
      <c r="C124" s="2">
        <v>33464.58</v>
      </c>
      <c r="D124" s="2">
        <f t="shared" si="57"/>
        <v>671521.99666666659</v>
      </c>
      <c r="E124" s="15">
        <v>671522</v>
      </c>
      <c r="F124" s="2">
        <f t="shared" si="55"/>
        <v>671522</v>
      </c>
      <c r="G124" s="54">
        <v>0</v>
      </c>
    </row>
    <row r="125" spans="1:9" x14ac:dyDescent="0.2">
      <c r="A125" s="57" t="s">
        <v>50</v>
      </c>
      <c r="B125" s="2">
        <f t="shared" si="56"/>
        <v>638057.41666666663</v>
      </c>
      <c r="C125" s="2">
        <v>8325.7999999999993</v>
      </c>
      <c r="D125" s="2">
        <f t="shared" si="57"/>
        <v>646383.21666666667</v>
      </c>
      <c r="E125" s="15">
        <v>646383.22</v>
      </c>
      <c r="F125" s="2">
        <f t="shared" si="55"/>
        <v>646383.22</v>
      </c>
      <c r="G125" s="54">
        <v>0</v>
      </c>
    </row>
    <row r="126" spans="1:9" x14ac:dyDescent="0.2">
      <c r="A126" s="57" t="s">
        <v>49</v>
      </c>
      <c r="B126" s="2">
        <f t="shared" si="56"/>
        <v>638057.41666666663</v>
      </c>
      <c r="C126" s="2">
        <v>-272960.69</v>
      </c>
      <c r="D126" s="2">
        <f t="shared" si="57"/>
        <v>365096.72666666663</v>
      </c>
      <c r="E126" s="112">
        <v>365096.73</v>
      </c>
      <c r="F126" s="2">
        <f t="shared" si="55"/>
        <v>365096.73</v>
      </c>
      <c r="G126" s="54">
        <v>0</v>
      </c>
    </row>
    <row r="127" spans="1:9" x14ac:dyDescent="0.2">
      <c r="A127" s="57" t="s">
        <v>48</v>
      </c>
      <c r="B127" s="2">
        <f t="shared" si="56"/>
        <v>638057.41666666663</v>
      </c>
      <c r="C127" s="2">
        <v>-64638.96</v>
      </c>
      <c r="D127" s="2">
        <f t="shared" si="57"/>
        <v>573418.45666666667</v>
      </c>
      <c r="E127" s="15">
        <v>573418.46</v>
      </c>
      <c r="F127" s="2">
        <f t="shared" si="55"/>
        <v>573418.46</v>
      </c>
      <c r="G127" s="54">
        <v>0</v>
      </c>
    </row>
    <row r="128" spans="1:9" x14ac:dyDescent="0.2">
      <c r="A128" s="57" t="s">
        <v>47</v>
      </c>
      <c r="B128" s="2">
        <f t="shared" si="56"/>
        <v>638057.41666666663</v>
      </c>
      <c r="C128" s="2">
        <v>-45716.72</v>
      </c>
      <c r="D128" s="2">
        <f t="shared" si="57"/>
        <v>592340.69666666666</v>
      </c>
      <c r="E128" s="15">
        <v>592340.69999999995</v>
      </c>
      <c r="F128" s="2">
        <f t="shared" si="55"/>
        <v>592340.69999999995</v>
      </c>
      <c r="G128" s="54">
        <v>0</v>
      </c>
    </row>
    <row r="129" spans="1:9" x14ac:dyDescent="0.2">
      <c r="A129" s="57" t="s">
        <v>46</v>
      </c>
      <c r="B129" s="75"/>
      <c r="C129" s="2"/>
      <c r="D129" s="76"/>
      <c r="E129" s="15"/>
      <c r="F129" s="2"/>
      <c r="G129" s="54">
        <v>0</v>
      </c>
    </row>
    <row r="130" spans="1:9" x14ac:dyDescent="0.2">
      <c r="A130" s="57"/>
      <c r="B130" s="75"/>
      <c r="C130" s="98"/>
      <c r="D130" s="76"/>
      <c r="E130" s="15"/>
      <c r="F130" s="5"/>
      <c r="G130" s="69"/>
    </row>
    <row r="131" spans="1:9" x14ac:dyDescent="0.2">
      <c r="A131" s="63" t="s">
        <v>45</v>
      </c>
      <c r="B131" s="37">
        <f t="shared" ref="B131" si="58">SUM(B132:B132)</f>
        <v>2673127.0000000005</v>
      </c>
      <c r="C131" s="4">
        <f>SUM(C132:C132)</f>
        <v>282171.43999999994</v>
      </c>
      <c r="D131" s="37">
        <f t="shared" ref="D131:G131" si="59">SUM(D132:D132)</f>
        <v>2955298.44</v>
      </c>
      <c r="E131" s="37">
        <f t="shared" si="59"/>
        <v>2955298.44</v>
      </c>
      <c r="F131" s="37">
        <f t="shared" si="59"/>
        <v>2955298.44</v>
      </c>
      <c r="G131" s="67">
        <f t="shared" si="59"/>
        <v>0</v>
      </c>
    </row>
    <row r="132" spans="1:9" x14ac:dyDescent="0.2">
      <c r="A132" s="64" t="s">
        <v>44</v>
      </c>
      <c r="B132" s="18">
        <f t="shared" ref="B132:D132" si="60">SUM(B133:B145)</f>
        <v>2673127.0000000005</v>
      </c>
      <c r="C132" s="18">
        <f t="shared" si="60"/>
        <v>282171.43999999994</v>
      </c>
      <c r="D132" s="18">
        <f t="shared" si="60"/>
        <v>2955298.44</v>
      </c>
      <c r="E132" s="18">
        <f>SUM(E133:E145)</f>
        <v>2955298.44</v>
      </c>
      <c r="F132" s="18">
        <f>SUM(F133:F145)</f>
        <v>2955298.44</v>
      </c>
      <c r="G132" s="68">
        <f>SUM(G133:G145)</f>
        <v>0</v>
      </c>
    </row>
    <row r="133" spans="1:9" x14ac:dyDescent="0.2">
      <c r="A133" s="57" t="s">
        <v>43</v>
      </c>
      <c r="B133" s="5">
        <f>2673127/10</f>
        <v>267312.7</v>
      </c>
      <c r="C133" s="5">
        <v>28105.3</v>
      </c>
      <c r="D133" s="5">
        <f>B133+C133</f>
        <v>295418</v>
      </c>
      <c r="E133" s="19">
        <v>295418</v>
      </c>
      <c r="F133" s="5">
        <f>E133</f>
        <v>295418</v>
      </c>
      <c r="G133" s="54">
        <f>D133-E133</f>
        <v>0</v>
      </c>
    </row>
    <row r="134" spans="1:9" x14ac:dyDescent="0.2">
      <c r="A134" s="57" t="s">
        <v>42</v>
      </c>
      <c r="B134" s="5">
        <f t="shared" ref="B134:B142" si="61">2673127/10</f>
        <v>267312.7</v>
      </c>
      <c r="C134" s="5">
        <v>28105.3</v>
      </c>
      <c r="D134" s="5">
        <f t="shared" ref="D134:D145" si="62">B134+C134</f>
        <v>295418</v>
      </c>
      <c r="E134" s="19">
        <v>295418</v>
      </c>
      <c r="F134" s="5">
        <f t="shared" ref="F134:F145" si="63">E134</f>
        <v>295418</v>
      </c>
      <c r="G134" s="54">
        <f t="shared" ref="G134:G145" si="64">D134-E134</f>
        <v>0</v>
      </c>
    </row>
    <row r="135" spans="1:9" x14ac:dyDescent="0.2">
      <c r="A135" s="57" t="s">
        <v>41</v>
      </c>
      <c r="B135" s="5">
        <f t="shared" si="61"/>
        <v>267312.7</v>
      </c>
      <c r="C135" s="5">
        <v>28105.3</v>
      </c>
      <c r="D135" s="5">
        <f t="shared" si="62"/>
        <v>295418</v>
      </c>
      <c r="E135" s="19">
        <v>295418</v>
      </c>
      <c r="F135" s="5">
        <f t="shared" si="63"/>
        <v>295418</v>
      </c>
      <c r="G135" s="54">
        <f t="shared" si="64"/>
        <v>0</v>
      </c>
      <c r="I135" s="97"/>
    </row>
    <row r="136" spans="1:9" x14ac:dyDescent="0.2">
      <c r="A136" s="57" t="s">
        <v>40</v>
      </c>
      <c r="B136" s="5">
        <f t="shared" si="61"/>
        <v>267312.7</v>
      </c>
      <c r="C136" s="5">
        <v>28105.3</v>
      </c>
      <c r="D136" s="5">
        <f t="shared" si="62"/>
        <v>295418</v>
      </c>
      <c r="E136" s="19">
        <v>295418</v>
      </c>
      <c r="F136" s="5">
        <f t="shared" si="63"/>
        <v>295418</v>
      </c>
      <c r="G136" s="54">
        <f t="shared" si="64"/>
        <v>0</v>
      </c>
    </row>
    <row r="137" spans="1:9" x14ac:dyDescent="0.2">
      <c r="A137" s="57" t="s">
        <v>39</v>
      </c>
      <c r="B137" s="5">
        <f t="shared" si="61"/>
        <v>267312.7</v>
      </c>
      <c r="C137" s="5">
        <v>28105.3</v>
      </c>
      <c r="D137" s="5">
        <f t="shared" si="62"/>
        <v>295418</v>
      </c>
      <c r="E137" s="19">
        <v>295418</v>
      </c>
      <c r="F137" s="5">
        <f t="shared" si="63"/>
        <v>295418</v>
      </c>
      <c r="G137" s="54">
        <f t="shared" si="64"/>
        <v>0</v>
      </c>
    </row>
    <row r="138" spans="1:9" x14ac:dyDescent="0.2">
      <c r="A138" s="57" t="s">
        <v>38</v>
      </c>
      <c r="B138" s="5">
        <f t="shared" si="61"/>
        <v>267312.7</v>
      </c>
      <c r="C138" s="5">
        <v>28105.3</v>
      </c>
      <c r="D138" s="5">
        <f t="shared" si="62"/>
        <v>295418</v>
      </c>
      <c r="E138" s="19">
        <v>295418</v>
      </c>
      <c r="F138" s="5">
        <f t="shared" si="63"/>
        <v>295418</v>
      </c>
      <c r="G138" s="54">
        <f t="shared" si="64"/>
        <v>0</v>
      </c>
    </row>
    <row r="139" spans="1:9" x14ac:dyDescent="0.2">
      <c r="A139" s="57" t="s">
        <v>37</v>
      </c>
      <c r="B139" s="5">
        <f t="shared" si="61"/>
        <v>267312.7</v>
      </c>
      <c r="C139" s="5">
        <v>28105.3</v>
      </c>
      <c r="D139" s="5">
        <f t="shared" si="62"/>
        <v>295418</v>
      </c>
      <c r="E139" s="19">
        <v>295418</v>
      </c>
      <c r="F139" s="5">
        <f t="shared" si="63"/>
        <v>295418</v>
      </c>
      <c r="G139" s="54">
        <f t="shared" si="64"/>
        <v>0</v>
      </c>
    </row>
    <row r="140" spans="1:9" x14ac:dyDescent="0.2">
      <c r="A140" s="57" t="s">
        <v>36</v>
      </c>
      <c r="B140" s="5">
        <f t="shared" si="61"/>
        <v>267312.7</v>
      </c>
      <c r="C140" s="5">
        <v>28105.3</v>
      </c>
      <c r="D140" s="5">
        <f t="shared" si="62"/>
        <v>295418</v>
      </c>
      <c r="E140" s="19">
        <v>295418</v>
      </c>
      <c r="F140" s="5">
        <f t="shared" si="63"/>
        <v>295418</v>
      </c>
      <c r="G140" s="54">
        <f t="shared" si="64"/>
        <v>0</v>
      </c>
    </row>
    <row r="141" spans="1:9" x14ac:dyDescent="0.2">
      <c r="A141" s="57" t="s">
        <v>35</v>
      </c>
      <c r="B141" s="5">
        <f t="shared" si="61"/>
        <v>267312.7</v>
      </c>
      <c r="C141" s="5">
        <v>28105.3</v>
      </c>
      <c r="D141" s="5">
        <f t="shared" si="62"/>
        <v>295418</v>
      </c>
      <c r="E141" s="19">
        <v>295418</v>
      </c>
      <c r="F141" s="5">
        <f t="shared" si="63"/>
        <v>295418</v>
      </c>
      <c r="G141" s="54">
        <f t="shared" si="64"/>
        <v>0</v>
      </c>
    </row>
    <row r="142" spans="1:9" x14ac:dyDescent="0.2">
      <c r="A142" s="57" t="s">
        <v>34</v>
      </c>
      <c r="B142" s="5">
        <f t="shared" si="61"/>
        <v>267312.7</v>
      </c>
      <c r="C142" s="5">
        <v>28109.3</v>
      </c>
      <c r="D142" s="5">
        <f t="shared" si="62"/>
        <v>295422</v>
      </c>
      <c r="E142" s="19">
        <v>295422</v>
      </c>
      <c r="F142" s="5">
        <f t="shared" si="63"/>
        <v>295422</v>
      </c>
      <c r="G142" s="54">
        <f t="shared" si="64"/>
        <v>0</v>
      </c>
    </row>
    <row r="143" spans="1:9" x14ac:dyDescent="0.2">
      <c r="A143" s="57" t="s">
        <v>33</v>
      </c>
      <c r="B143" s="5">
        <v>0</v>
      </c>
      <c r="C143" s="5">
        <v>0</v>
      </c>
      <c r="D143" s="5">
        <f t="shared" si="62"/>
        <v>0</v>
      </c>
      <c r="E143" s="15">
        <v>0</v>
      </c>
      <c r="F143" s="5">
        <f t="shared" si="63"/>
        <v>0</v>
      </c>
      <c r="G143" s="54">
        <f t="shared" si="64"/>
        <v>0</v>
      </c>
    </row>
    <row r="144" spans="1:9" x14ac:dyDescent="0.2">
      <c r="A144" s="57" t="s">
        <v>32</v>
      </c>
      <c r="B144" s="5">
        <v>0</v>
      </c>
      <c r="C144" s="5">
        <v>53.87</v>
      </c>
      <c r="D144" s="5">
        <f t="shared" si="62"/>
        <v>53.87</v>
      </c>
      <c r="E144" s="15">
        <v>53.87</v>
      </c>
      <c r="F144" s="5">
        <f t="shared" si="63"/>
        <v>53.87</v>
      </c>
      <c r="G144" s="54">
        <f t="shared" si="64"/>
        <v>0</v>
      </c>
    </row>
    <row r="145" spans="1:10" x14ac:dyDescent="0.2">
      <c r="A145" s="57" t="s">
        <v>31</v>
      </c>
      <c r="B145" s="5">
        <v>0</v>
      </c>
      <c r="C145" s="94">
        <v>1060.57</v>
      </c>
      <c r="D145" s="5">
        <f t="shared" si="62"/>
        <v>1060.57</v>
      </c>
      <c r="E145" s="15">
        <v>1060.57</v>
      </c>
      <c r="F145" s="5">
        <f t="shared" si="63"/>
        <v>1060.57</v>
      </c>
      <c r="G145" s="54">
        <f t="shared" si="64"/>
        <v>0</v>
      </c>
    </row>
    <row r="146" spans="1:10" x14ac:dyDescent="0.2">
      <c r="A146" s="63" t="s">
        <v>30</v>
      </c>
      <c r="B146" s="37">
        <f t="shared" ref="B146:G146" si="65">SUM(B147:B147)</f>
        <v>7340823</v>
      </c>
      <c r="C146" s="4">
        <f t="shared" si="65"/>
        <v>990124.9</v>
      </c>
      <c r="D146" s="37">
        <f t="shared" si="65"/>
        <v>8330947.9000000004</v>
      </c>
      <c r="E146" s="37">
        <f t="shared" si="65"/>
        <v>8330947.9000000004</v>
      </c>
      <c r="F146" s="37">
        <f t="shared" si="65"/>
        <v>8330947.9000000004</v>
      </c>
      <c r="G146" s="67">
        <f t="shared" si="65"/>
        <v>0</v>
      </c>
    </row>
    <row r="147" spans="1:10" x14ac:dyDescent="0.2">
      <c r="A147" s="64" t="s">
        <v>29</v>
      </c>
      <c r="B147" s="4">
        <f t="shared" ref="B147:G147" si="66">SUM(B148:B159)</f>
        <v>7340823</v>
      </c>
      <c r="C147" s="4">
        <f t="shared" si="66"/>
        <v>990124.9</v>
      </c>
      <c r="D147" s="4">
        <f t="shared" si="66"/>
        <v>8330947.9000000004</v>
      </c>
      <c r="E147" s="18">
        <f t="shared" si="66"/>
        <v>8330947.9000000004</v>
      </c>
      <c r="F147" s="4">
        <f t="shared" si="66"/>
        <v>8330947.9000000004</v>
      </c>
      <c r="G147" s="68">
        <f t="shared" si="66"/>
        <v>0</v>
      </c>
    </row>
    <row r="148" spans="1:10" x14ac:dyDescent="0.2">
      <c r="A148" s="57" t="s">
        <v>28</v>
      </c>
      <c r="B148" s="5">
        <f>7340823/12</f>
        <v>611735.25</v>
      </c>
      <c r="C148" s="5">
        <v>82509.75</v>
      </c>
      <c r="D148" s="5">
        <f>B148+C148</f>
        <v>694245</v>
      </c>
      <c r="E148" s="15">
        <v>694245</v>
      </c>
      <c r="F148" s="5">
        <f>E148</f>
        <v>694245</v>
      </c>
      <c r="G148" s="54">
        <f>D148-F148</f>
        <v>0</v>
      </c>
      <c r="J148" s="97"/>
    </row>
    <row r="149" spans="1:10" x14ac:dyDescent="0.2">
      <c r="A149" s="57" t="s">
        <v>27</v>
      </c>
      <c r="B149" s="5">
        <f>7340823/12</f>
        <v>611735.25</v>
      </c>
      <c r="C149" s="5">
        <v>82509.75</v>
      </c>
      <c r="D149" s="5">
        <f t="shared" ref="D149:D159" si="67">B149+C149</f>
        <v>694245</v>
      </c>
      <c r="E149" s="15">
        <v>694245</v>
      </c>
      <c r="F149" s="5">
        <f t="shared" ref="F149:F159" si="68">E149</f>
        <v>694245</v>
      </c>
      <c r="G149" s="54">
        <f t="shared" ref="G149:G159" si="69">D149-F149</f>
        <v>0</v>
      </c>
    </row>
    <row r="150" spans="1:10" x14ac:dyDescent="0.2">
      <c r="A150" s="57" t="s">
        <v>26</v>
      </c>
      <c r="B150" s="5">
        <f t="shared" ref="B150:B159" si="70">7340823/12</f>
        <v>611735.25</v>
      </c>
      <c r="C150" s="5">
        <v>82509.75</v>
      </c>
      <c r="D150" s="5">
        <f t="shared" si="67"/>
        <v>694245</v>
      </c>
      <c r="E150" s="15">
        <v>694245</v>
      </c>
      <c r="F150" s="5">
        <f t="shared" si="68"/>
        <v>694245</v>
      </c>
      <c r="G150" s="54">
        <f t="shared" si="69"/>
        <v>0</v>
      </c>
    </row>
    <row r="151" spans="1:10" x14ac:dyDescent="0.2">
      <c r="A151" s="57" t="s">
        <v>25</v>
      </c>
      <c r="B151" s="5">
        <f t="shared" si="70"/>
        <v>611735.25</v>
      </c>
      <c r="C151" s="5">
        <v>82509.75</v>
      </c>
      <c r="D151" s="5">
        <f t="shared" si="67"/>
        <v>694245</v>
      </c>
      <c r="E151" s="15">
        <v>694245</v>
      </c>
      <c r="F151" s="5">
        <f t="shared" si="68"/>
        <v>694245</v>
      </c>
      <c r="G151" s="54">
        <f t="shared" si="69"/>
        <v>0</v>
      </c>
    </row>
    <row r="152" spans="1:10" x14ac:dyDescent="0.2">
      <c r="A152" s="57" t="s">
        <v>24</v>
      </c>
      <c r="B152" s="5">
        <f t="shared" si="70"/>
        <v>611735.25</v>
      </c>
      <c r="C152" s="5">
        <v>82509.75</v>
      </c>
      <c r="D152" s="5">
        <f t="shared" si="67"/>
        <v>694245</v>
      </c>
      <c r="E152" s="15">
        <v>694245</v>
      </c>
      <c r="F152" s="5">
        <f t="shared" si="68"/>
        <v>694245</v>
      </c>
      <c r="G152" s="54">
        <f t="shared" si="69"/>
        <v>0</v>
      </c>
    </row>
    <row r="153" spans="1:10" x14ac:dyDescent="0.2">
      <c r="A153" s="57" t="s">
        <v>23</v>
      </c>
      <c r="B153" s="5">
        <f t="shared" si="70"/>
        <v>611735.25</v>
      </c>
      <c r="C153" s="5">
        <v>82509.75</v>
      </c>
      <c r="D153" s="5">
        <f t="shared" si="67"/>
        <v>694245</v>
      </c>
      <c r="E153" s="15">
        <v>694245</v>
      </c>
      <c r="F153" s="5">
        <f t="shared" si="68"/>
        <v>694245</v>
      </c>
      <c r="G153" s="54">
        <f t="shared" si="69"/>
        <v>0</v>
      </c>
    </row>
    <row r="154" spans="1:10" x14ac:dyDescent="0.2">
      <c r="A154" s="57" t="s">
        <v>22</v>
      </c>
      <c r="B154" s="5">
        <f t="shared" si="70"/>
        <v>611735.25</v>
      </c>
      <c r="C154" s="5">
        <v>82509.75</v>
      </c>
      <c r="D154" s="5">
        <f t="shared" si="67"/>
        <v>694245</v>
      </c>
      <c r="E154" s="15">
        <v>694245</v>
      </c>
      <c r="F154" s="5">
        <f t="shared" si="68"/>
        <v>694245</v>
      </c>
      <c r="G154" s="54">
        <f t="shared" si="69"/>
        <v>0</v>
      </c>
    </row>
    <row r="155" spans="1:10" x14ac:dyDescent="0.2">
      <c r="A155" s="57" t="s">
        <v>21</v>
      </c>
      <c r="B155" s="5">
        <f t="shared" si="70"/>
        <v>611735.25</v>
      </c>
      <c r="C155" s="5">
        <v>82509.75</v>
      </c>
      <c r="D155" s="5">
        <f t="shared" si="67"/>
        <v>694245</v>
      </c>
      <c r="E155" s="15">
        <v>694245</v>
      </c>
      <c r="F155" s="5">
        <f t="shared" si="68"/>
        <v>694245</v>
      </c>
      <c r="G155" s="54">
        <f t="shared" si="69"/>
        <v>0</v>
      </c>
    </row>
    <row r="156" spans="1:10" x14ac:dyDescent="0.2">
      <c r="A156" s="57" t="s">
        <v>20</v>
      </c>
      <c r="B156" s="5">
        <f t="shared" si="70"/>
        <v>611735.25</v>
      </c>
      <c r="C156" s="5">
        <v>82509.75</v>
      </c>
      <c r="D156" s="5">
        <f t="shared" si="67"/>
        <v>694245</v>
      </c>
      <c r="E156" s="15">
        <v>694245</v>
      </c>
      <c r="F156" s="5">
        <f t="shared" si="68"/>
        <v>694245</v>
      </c>
      <c r="G156" s="54">
        <f t="shared" si="69"/>
        <v>0</v>
      </c>
    </row>
    <row r="157" spans="1:10" x14ac:dyDescent="0.2">
      <c r="A157" s="57" t="s">
        <v>19</v>
      </c>
      <c r="B157" s="5">
        <f t="shared" si="70"/>
        <v>611735.25</v>
      </c>
      <c r="C157" s="5">
        <v>82509.75</v>
      </c>
      <c r="D157" s="5">
        <f t="shared" si="67"/>
        <v>694245</v>
      </c>
      <c r="E157" s="112">
        <v>694245</v>
      </c>
      <c r="F157" s="5">
        <f t="shared" si="68"/>
        <v>694245</v>
      </c>
      <c r="G157" s="54">
        <f t="shared" si="69"/>
        <v>0</v>
      </c>
    </row>
    <row r="158" spans="1:10" x14ac:dyDescent="0.2">
      <c r="A158" s="57" t="s">
        <v>18</v>
      </c>
      <c r="B158" s="5">
        <f t="shared" si="70"/>
        <v>611735.25</v>
      </c>
      <c r="C158" s="5">
        <v>82509.75</v>
      </c>
      <c r="D158" s="5">
        <f t="shared" si="67"/>
        <v>694245</v>
      </c>
      <c r="E158" s="15">
        <v>694245</v>
      </c>
      <c r="F158" s="5">
        <f t="shared" si="68"/>
        <v>694245</v>
      </c>
      <c r="G158" s="54">
        <f t="shared" si="69"/>
        <v>0</v>
      </c>
    </row>
    <row r="159" spans="1:10" x14ac:dyDescent="0.2">
      <c r="A159" s="57" t="s">
        <v>17</v>
      </c>
      <c r="B159" s="5">
        <f t="shared" si="70"/>
        <v>611735.25</v>
      </c>
      <c r="C159" s="5">
        <v>82517.649999999994</v>
      </c>
      <c r="D159" s="5">
        <f t="shared" si="67"/>
        <v>694252.9</v>
      </c>
      <c r="E159" s="15">
        <v>694252.9</v>
      </c>
      <c r="F159" s="5">
        <f t="shared" si="68"/>
        <v>694252.9</v>
      </c>
      <c r="G159" s="54">
        <f t="shared" si="69"/>
        <v>0</v>
      </c>
    </row>
    <row r="160" spans="1:10" x14ac:dyDescent="0.2">
      <c r="A160" s="57"/>
      <c r="B160" s="5"/>
      <c r="C160" s="5"/>
      <c r="D160" s="5"/>
      <c r="E160" s="15"/>
      <c r="F160" s="5"/>
      <c r="G160" s="69"/>
    </row>
    <row r="161" spans="1:10" x14ac:dyDescent="0.2">
      <c r="A161" s="63" t="s">
        <v>16</v>
      </c>
      <c r="B161" s="37">
        <f t="shared" ref="B161:G161" si="71">SUM(B162:B162)</f>
        <v>1632750</v>
      </c>
      <c r="C161" s="4">
        <f t="shared" si="71"/>
        <v>105769.45999999999</v>
      </c>
      <c r="D161" s="78">
        <f t="shared" si="71"/>
        <v>1738519.46</v>
      </c>
      <c r="E161" s="37">
        <f t="shared" si="71"/>
        <v>1738519.46</v>
      </c>
      <c r="F161" s="37">
        <f t="shared" si="71"/>
        <v>1738519.46</v>
      </c>
      <c r="G161" s="67">
        <f t="shared" si="71"/>
        <v>0</v>
      </c>
    </row>
    <row r="162" spans="1:10" x14ac:dyDescent="0.2">
      <c r="A162" s="64" t="s">
        <v>15</v>
      </c>
      <c r="B162" s="6">
        <f t="shared" ref="B162:D162" si="72">SUM(B163:B174)</f>
        <v>1632750</v>
      </c>
      <c r="C162" s="6">
        <f t="shared" si="72"/>
        <v>105769.45999999999</v>
      </c>
      <c r="D162" s="6">
        <f t="shared" si="72"/>
        <v>1738519.46</v>
      </c>
      <c r="E162" s="30">
        <f>SUM(E163:E176)</f>
        <v>1738519.46</v>
      </c>
      <c r="F162" s="30">
        <f>SUM(F163:F176)</f>
        <v>1738519.46</v>
      </c>
      <c r="G162" s="70">
        <f>SUM(G163:G176)</f>
        <v>0</v>
      </c>
      <c r="J162" s="41"/>
    </row>
    <row r="163" spans="1:10" x14ac:dyDescent="0.2">
      <c r="A163" s="57" t="s">
        <v>14</v>
      </c>
      <c r="B163" s="7">
        <f>1632750/12</f>
        <v>136062.5</v>
      </c>
      <c r="C163" s="7">
        <v>6944.5</v>
      </c>
      <c r="D163" s="7">
        <f>B163+C163</f>
        <v>143007</v>
      </c>
      <c r="E163" s="31">
        <v>143007</v>
      </c>
      <c r="F163" s="7">
        <f>E163</f>
        <v>143007</v>
      </c>
      <c r="G163" s="54">
        <f>D163-F163</f>
        <v>0</v>
      </c>
      <c r="I163" s="41"/>
    </row>
    <row r="164" spans="1:10" x14ac:dyDescent="0.2">
      <c r="A164" s="57" t="s">
        <v>13</v>
      </c>
      <c r="B164" s="7">
        <f t="shared" ref="B164:B174" si="73">1632750/12</f>
        <v>136062.5</v>
      </c>
      <c r="C164" s="7">
        <v>6944.5</v>
      </c>
      <c r="D164" s="7">
        <f t="shared" ref="D164:D174" si="74">B164+C164</f>
        <v>143007</v>
      </c>
      <c r="E164" s="31">
        <v>143007</v>
      </c>
      <c r="F164" s="7">
        <f t="shared" ref="F164:F172" si="75">E164</f>
        <v>143007</v>
      </c>
      <c r="G164" s="54">
        <f t="shared" ref="G164:G174" si="76">D164-F164</f>
        <v>0</v>
      </c>
    </row>
    <row r="165" spans="1:10" x14ac:dyDescent="0.2">
      <c r="A165" s="57" t="s">
        <v>12</v>
      </c>
      <c r="B165" s="7">
        <f t="shared" si="73"/>
        <v>136062.5</v>
      </c>
      <c r="C165" s="7">
        <v>6944.5</v>
      </c>
      <c r="D165" s="7">
        <f t="shared" si="74"/>
        <v>143007</v>
      </c>
      <c r="E165" s="31">
        <v>143007</v>
      </c>
      <c r="F165" s="7">
        <f t="shared" si="75"/>
        <v>143007</v>
      </c>
      <c r="G165" s="54">
        <f t="shared" si="76"/>
        <v>0</v>
      </c>
    </row>
    <row r="166" spans="1:10" x14ac:dyDescent="0.2">
      <c r="A166" s="57" t="s">
        <v>11</v>
      </c>
      <c r="B166" s="7">
        <f t="shared" si="73"/>
        <v>136062.5</v>
      </c>
      <c r="C166" s="7">
        <v>6944.5</v>
      </c>
      <c r="D166" s="7">
        <f t="shared" si="74"/>
        <v>143007</v>
      </c>
      <c r="E166" s="31">
        <v>143007</v>
      </c>
      <c r="F166" s="7">
        <f t="shared" si="75"/>
        <v>143007</v>
      </c>
      <c r="G166" s="54">
        <f t="shared" si="76"/>
        <v>0</v>
      </c>
    </row>
    <row r="167" spans="1:10" x14ac:dyDescent="0.2">
      <c r="A167" s="57" t="s">
        <v>10</v>
      </c>
      <c r="B167" s="7">
        <f t="shared" si="73"/>
        <v>136062.5</v>
      </c>
      <c r="C167" s="7">
        <v>3027.73</v>
      </c>
      <c r="D167" s="7">
        <f t="shared" si="74"/>
        <v>139090.23000000001</v>
      </c>
      <c r="E167" s="31">
        <v>139090.23000000001</v>
      </c>
      <c r="F167" s="7">
        <f t="shared" si="75"/>
        <v>139090.23000000001</v>
      </c>
      <c r="G167" s="54">
        <f t="shared" si="76"/>
        <v>0</v>
      </c>
    </row>
    <row r="168" spans="1:10" x14ac:dyDescent="0.2">
      <c r="A168" s="57" t="s">
        <v>9</v>
      </c>
      <c r="B168" s="7">
        <f t="shared" si="73"/>
        <v>136062.5</v>
      </c>
      <c r="C168" s="7">
        <v>-15702.31</v>
      </c>
      <c r="D168" s="7">
        <f t="shared" si="74"/>
        <v>120360.19</v>
      </c>
      <c r="E168" s="31">
        <v>120360.19</v>
      </c>
      <c r="F168" s="7">
        <f t="shared" si="75"/>
        <v>120360.19</v>
      </c>
      <c r="G168" s="54">
        <f t="shared" si="76"/>
        <v>0</v>
      </c>
    </row>
    <row r="169" spans="1:10" x14ac:dyDescent="0.2">
      <c r="A169" s="57" t="s">
        <v>8</v>
      </c>
      <c r="B169" s="7">
        <f t="shared" si="73"/>
        <v>136062.5</v>
      </c>
      <c r="C169" s="7">
        <v>3018.92</v>
      </c>
      <c r="D169" s="7">
        <f t="shared" si="74"/>
        <v>139081.42000000001</v>
      </c>
      <c r="E169" s="31">
        <v>139081.42000000001</v>
      </c>
      <c r="F169" s="7">
        <f t="shared" si="75"/>
        <v>139081.42000000001</v>
      </c>
      <c r="G169" s="54">
        <f t="shared" si="76"/>
        <v>0</v>
      </c>
    </row>
    <row r="170" spans="1:10" x14ac:dyDescent="0.2">
      <c r="A170" s="57" t="s">
        <v>7</v>
      </c>
      <c r="B170" s="7">
        <f t="shared" si="73"/>
        <v>136062.5</v>
      </c>
      <c r="C170" s="7">
        <v>-8102.37</v>
      </c>
      <c r="D170" s="7">
        <f t="shared" si="74"/>
        <v>127960.13</v>
      </c>
      <c r="E170" s="31">
        <v>127960.13</v>
      </c>
      <c r="F170" s="7">
        <f t="shared" si="75"/>
        <v>127960.13</v>
      </c>
      <c r="G170" s="54">
        <f t="shared" si="76"/>
        <v>0</v>
      </c>
    </row>
    <row r="171" spans="1:10" x14ac:dyDescent="0.2">
      <c r="A171" s="57" t="s">
        <v>6</v>
      </c>
      <c r="B171" s="7">
        <f t="shared" si="73"/>
        <v>136062.5</v>
      </c>
      <c r="C171" s="7">
        <v>-8102.37</v>
      </c>
      <c r="D171" s="7">
        <f t="shared" si="74"/>
        <v>127960.13</v>
      </c>
      <c r="E171" s="31">
        <v>127960.13</v>
      </c>
      <c r="F171" s="7">
        <f t="shared" si="75"/>
        <v>127960.13</v>
      </c>
      <c r="G171" s="54">
        <f t="shared" si="76"/>
        <v>0</v>
      </c>
    </row>
    <row r="172" spans="1:10" x14ac:dyDescent="0.2">
      <c r="A172" s="57" t="s">
        <v>5</v>
      </c>
      <c r="B172" s="7">
        <f t="shared" si="73"/>
        <v>136062.5</v>
      </c>
      <c r="C172" s="7">
        <v>67527.399999999994</v>
      </c>
      <c r="D172" s="7">
        <f t="shared" si="74"/>
        <v>203589.9</v>
      </c>
      <c r="E172" s="113">
        <v>203589.9</v>
      </c>
      <c r="F172" s="7">
        <f t="shared" si="75"/>
        <v>203589.9</v>
      </c>
      <c r="G172" s="54">
        <f t="shared" si="76"/>
        <v>0</v>
      </c>
    </row>
    <row r="173" spans="1:10" x14ac:dyDescent="0.2">
      <c r="A173" s="57" t="s">
        <v>4</v>
      </c>
      <c r="B173" s="7">
        <f t="shared" si="73"/>
        <v>136062.5</v>
      </c>
      <c r="C173" s="7">
        <v>6944.5</v>
      </c>
      <c r="D173" s="7">
        <f t="shared" si="74"/>
        <v>143007</v>
      </c>
      <c r="E173" s="31">
        <v>143007</v>
      </c>
      <c r="F173" s="7">
        <f>E173</f>
        <v>143007</v>
      </c>
      <c r="G173" s="54">
        <f t="shared" si="76"/>
        <v>0</v>
      </c>
    </row>
    <row r="174" spans="1:10" x14ac:dyDescent="0.2">
      <c r="A174" s="57" t="s">
        <v>3</v>
      </c>
      <c r="B174" s="7">
        <f t="shared" si="73"/>
        <v>136062.5</v>
      </c>
      <c r="C174" s="7">
        <v>29379.96</v>
      </c>
      <c r="D174" s="7">
        <f t="shared" si="74"/>
        <v>165442.46</v>
      </c>
      <c r="E174" s="31">
        <v>165442.46</v>
      </c>
      <c r="F174" s="7">
        <f>E174</f>
        <v>165442.46</v>
      </c>
      <c r="G174" s="54">
        <f t="shared" si="76"/>
        <v>0</v>
      </c>
    </row>
    <row r="175" spans="1:10" x14ac:dyDescent="0.2">
      <c r="A175" s="57" t="s">
        <v>2</v>
      </c>
      <c r="B175" s="7"/>
      <c r="C175" s="7"/>
      <c r="D175" s="7"/>
      <c r="E175" s="15"/>
      <c r="F175" s="7">
        <f t="shared" ref="F175:F176" si="77">E175</f>
        <v>0</v>
      </c>
      <c r="G175" s="54">
        <f t="shared" ref="G175:G176" si="78">B175-F175</f>
        <v>0</v>
      </c>
    </row>
    <row r="176" spans="1:10" x14ac:dyDescent="0.2">
      <c r="A176" s="57" t="s">
        <v>31</v>
      </c>
      <c r="B176" s="7"/>
      <c r="C176" s="7"/>
      <c r="D176" s="7"/>
      <c r="E176" s="15"/>
      <c r="F176" s="7">
        <f t="shared" si="77"/>
        <v>0</v>
      </c>
      <c r="G176" s="54">
        <f t="shared" si="78"/>
        <v>0</v>
      </c>
    </row>
    <row r="177" spans="1:7" x14ac:dyDescent="0.2">
      <c r="A177" s="64" t="s">
        <v>1</v>
      </c>
      <c r="B177" s="4">
        <f t="shared" ref="B177:G177" si="79">SUM(B178:B178)</f>
        <v>0</v>
      </c>
      <c r="C177" s="4">
        <f t="shared" si="79"/>
        <v>88565.8</v>
      </c>
      <c r="D177" s="4">
        <f t="shared" si="79"/>
        <v>88565.8</v>
      </c>
      <c r="E177" s="18">
        <f t="shared" si="79"/>
        <v>88565.8</v>
      </c>
      <c r="F177" s="4">
        <f t="shared" si="79"/>
        <v>88565.8</v>
      </c>
      <c r="G177" s="68">
        <f t="shared" si="79"/>
        <v>0</v>
      </c>
    </row>
    <row r="178" spans="1:7" x14ac:dyDescent="0.2">
      <c r="A178" s="64" t="s">
        <v>0</v>
      </c>
      <c r="B178" s="4">
        <f t="shared" ref="B178:G178" si="80">SUM(B179:B180)</f>
        <v>0</v>
      </c>
      <c r="C178" s="4">
        <f t="shared" si="80"/>
        <v>88565.8</v>
      </c>
      <c r="D178" s="4">
        <f t="shared" si="80"/>
        <v>88565.8</v>
      </c>
      <c r="E178" s="18">
        <f t="shared" si="80"/>
        <v>88565.8</v>
      </c>
      <c r="F178" s="4">
        <f t="shared" si="80"/>
        <v>88565.8</v>
      </c>
      <c r="G178" s="68">
        <f t="shared" si="80"/>
        <v>0</v>
      </c>
    </row>
    <row r="179" spans="1:7" x14ac:dyDescent="0.2">
      <c r="A179" s="57" t="s">
        <v>190</v>
      </c>
      <c r="B179" s="5">
        <v>0</v>
      </c>
      <c r="C179" s="5">
        <v>88565.8</v>
      </c>
      <c r="D179" s="5">
        <f>B179+C179</f>
        <v>88565.8</v>
      </c>
      <c r="E179" s="15">
        <v>88565.8</v>
      </c>
      <c r="F179" s="5">
        <f>E179</f>
        <v>88565.8</v>
      </c>
      <c r="G179" s="54">
        <f>D179-F179</f>
        <v>0</v>
      </c>
    </row>
    <row r="180" spans="1:7" x14ac:dyDescent="0.2">
      <c r="A180" s="57"/>
      <c r="B180" s="5"/>
      <c r="C180" s="5"/>
      <c r="D180" s="5"/>
      <c r="E180" s="15"/>
      <c r="F180" s="5">
        <f>E180</f>
        <v>0</v>
      </c>
      <c r="G180" s="54">
        <f>B180-F180</f>
        <v>0</v>
      </c>
    </row>
    <row r="181" spans="1:7" x14ac:dyDescent="0.2">
      <c r="A181" s="64" t="s">
        <v>109</v>
      </c>
      <c r="B181" s="4">
        <f>SUM(B182:B182)</f>
        <v>0</v>
      </c>
      <c r="C181" s="4">
        <f t="shared" ref="C181:D182" si="81">C182</f>
        <v>0</v>
      </c>
      <c r="D181" s="4">
        <f t="shared" si="81"/>
        <v>0</v>
      </c>
      <c r="E181" s="18">
        <f>E182</f>
        <v>0</v>
      </c>
      <c r="F181" s="4">
        <f t="shared" ref="F181:G181" si="82">SUM(F182:F182)</f>
        <v>0</v>
      </c>
      <c r="G181" s="68">
        <f t="shared" si="82"/>
        <v>0</v>
      </c>
    </row>
    <row r="182" spans="1:7" x14ac:dyDescent="0.2">
      <c r="A182" s="64" t="s">
        <v>107</v>
      </c>
      <c r="B182" s="4">
        <f>SUM(B183:B186)</f>
        <v>0</v>
      </c>
      <c r="C182" s="4">
        <f t="shared" si="81"/>
        <v>0</v>
      </c>
      <c r="D182" s="4">
        <f t="shared" si="81"/>
        <v>0</v>
      </c>
      <c r="E182" s="18">
        <f>E183</f>
        <v>0</v>
      </c>
      <c r="F182" s="4">
        <f t="shared" ref="F182:G182" si="83">F183</f>
        <v>0</v>
      </c>
      <c r="G182" s="68">
        <f t="shared" si="83"/>
        <v>0</v>
      </c>
    </row>
    <row r="183" spans="1:7" x14ac:dyDescent="0.2">
      <c r="A183" s="57" t="s">
        <v>108</v>
      </c>
      <c r="B183" s="5">
        <v>0</v>
      </c>
      <c r="C183" s="5">
        <v>0</v>
      </c>
      <c r="D183" s="5">
        <f>B183+C187</f>
        <v>0</v>
      </c>
      <c r="E183" s="15">
        <v>0</v>
      </c>
      <c r="F183" s="5">
        <f>E183</f>
        <v>0</v>
      </c>
      <c r="G183" s="54">
        <f>D183-F183</f>
        <v>0</v>
      </c>
    </row>
    <row r="184" spans="1:7" x14ac:dyDescent="0.2">
      <c r="A184" s="57"/>
      <c r="B184" s="5"/>
      <c r="C184" s="5"/>
      <c r="D184" s="5"/>
      <c r="E184" s="15"/>
      <c r="F184" s="5"/>
      <c r="G184" s="54"/>
    </row>
    <row r="185" spans="1:7" ht="16.5" x14ac:dyDescent="0.2">
      <c r="A185" s="62" t="s">
        <v>97</v>
      </c>
      <c r="B185" s="16">
        <v>0</v>
      </c>
      <c r="C185" s="17">
        <f>C186</f>
        <v>0</v>
      </c>
      <c r="D185" s="17">
        <f>D186</f>
        <v>0</v>
      </c>
      <c r="E185" s="17">
        <f>E186</f>
        <v>0</v>
      </c>
      <c r="F185" s="17">
        <f t="shared" ref="F185:G185" si="84">F186</f>
        <v>0</v>
      </c>
      <c r="G185" s="48">
        <f t="shared" si="84"/>
        <v>0</v>
      </c>
    </row>
    <row r="186" spans="1:7" ht="16.5" x14ac:dyDescent="0.2">
      <c r="A186" s="71" t="s">
        <v>110</v>
      </c>
      <c r="B186" s="18"/>
      <c r="C186" s="18">
        <v>0</v>
      </c>
      <c r="D186" s="18">
        <f>B186+C190</f>
        <v>0</v>
      </c>
      <c r="E186" s="8">
        <v>0</v>
      </c>
      <c r="F186" s="18">
        <v>0</v>
      </c>
      <c r="G186" s="65">
        <f>D186-F186</f>
        <v>0</v>
      </c>
    </row>
    <row r="187" spans="1:7" x14ac:dyDescent="0.2">
      <c r="A187" s="71"/>
      <c r="B187" s="18"/>
      <c r="C187" s="18"/>
      <c r="D187" s="18"/>
      <c r="E187" s="8"/>
      <c r="F187" s="18"/>
      <c r="G187" s="65"/>
    </row>
    <row r="188" spans="1:7" x14ac:dyDescent="0.2">
      <c r="A188" s="71" t="s">
        <v>111</v>
      </c>
      <c r="B188" s="18"/>
      <c r="C188" s="8">
        <f>C189</f>
        <v>0</v>
      </c>
      <c r="D188" s="8">
        <f>D189</f>
        <v>0</v>
      </c>
      <c r="E188" s="8">
        <f>E189</f>
        <v>0</v>
      </c>
      <c r="F188" s="8">
        <f t="shared" ref="F188:G188" si="85">F189</f>
        <v>0</v>
      </c>
      <c r="G188" s="56">
        <f t="shared" si="85"/>
        <v>0</v>
      </c>
    </row>
    <row r="189" spans="1:7" x14ac:dyDescent="0.2">
      <c r="A189" s="59" t="s">
        <v>112</v>
      </c>
      <c r="B189" s="18"/>
      <c r="C189" s="19">
        <v>0</v>
      </c>
      <c r="D189" s="19">
        <v>0</v>
      </c>
      <c r="E189" s="15">
        <v>0</v>
      </c>
      <c r="F189" s="15">
        <v>0</v>
      </c>
      <c r="G189" s="50">
        <f>D189-F189</f>
        <v>0</v>
      </c>
    </row>
    <row r="190" spans="1:7" x14ac:dyDescent="0.2">
      <c r="A190" s="59"/>
      <c r="B190" s="18"/>
      <c r="C190" s="19"/>
      <c r="D190" s="19"/>
      <c r="E190" s="15"/>
      <c r="F190" s="15"/>
      <c r="G190" s="50"/>
    </row>
    <row r="191" spans="1:7" ht="17.25" thickBot="1" x14ac:dyDescent="0.25">
      <c r="A191" s="106" t="s">
        <v>113</v>
      </c>
      <c r="B191" s="107"/>
      <c r="C191" s="107">
        <f>C192</f>
        <v>0</v>
      </c>
      <c r="D191" s="107">
        <f t="shared" ref="D191:G192" si="86">D192</f>
        <v>0</v>
      </c>
      <c r="E191" s="107">
        <f t="shared" si="86"/>
        <v>0</v>
      </c>
      <c r="F191" s="107">
        <f t="shared" si="86"/>
        <v>0</v>
      </c>
      <c r="G191" s="108">
        <f t="shared" si="86"/>
        <v>0</v>
      </c>
    </row>
    <row r="192" spans="1:7" ht="13.5" thickTop="1" x14ac:dyDescent="0.2">
      <c r="A192" s="59" t="s">
        <v>114</v>
      </c>
      <c r="B192" s="18"/>
      <c r="C192" s="19">
        <v>0</v>
      </c>
      <c r="D192" s="19">
        <v>0</v>
      </c>
      <c r="E192" s="19">
        <f t="shared" si="86"/>
        <v>0</v>
      </c>
      <c r="F192" s="19">
        <v>0</v>
      </c>
      <c r="G192" s="72">
        <f t="shared" si="86"/>
        <v>0</v>
      </c>
    </row>
    <row r="193" spans="1:10" x14ac:dyDescent="0.2">
      <c r="A193" s="59"/>
      <c r="B193" s="18"/>
      <c r="C193" s="19">
        <v>0</v>
      </c>
      <c r="D193" s="19">
        <v>0</v>
      </c>
      <c r="E193" s="15">
        <v>0</v>
      </c>
      <c r="F193" s="15">
        <v>0</v>
      </c>
      <c r="G193" s="50">
        <v>0</v>
      </c>
    </row>
    <row r="194" spans="1:10" ht="15" customHeight="1" x14ac:dyDescent="0.2">
      <c r="A194" s="62" t="s">
        <v>98</v>
      </c>
      <c r="B194" s="16">
        <v>0</v>
      </c>
      <c r="C194" s="16">
        <v>0</v>
      </c>
      <c r="D194" s="16">
        <v>0</v>
      </c>
      <c r="E194" s="17">
        <v>0</v>
      </c>
      <c r="F194" s="16">
        <v>0</v>
      </c>
      <c r="G194" s="60">
        <f t="shared" ref="G194:G199" si="87">B194-F194</f>
        <v>0</v>
      </c>
    </row>
    <row r="195" spans="1:10" ht="18" customHeight="1" x14ac:dyDescent="0.2">
      <c r="A195" s="57" t="s">
        <v>99</v>
      </c>
      <c r="B195" s="5">
        <v>0</v>
      </c>
      <c r="C195" s="5">
        <v>0</v>
      </c>
      <c r="D195" s="5">
        <v>0</v>
      </c>
      <c r="E195" s="15">
        <v>0</v>
      </c>
      <c r="F195" s="5">
        <v>0</v>
      </c>
      <c r="G195" s="54">
        <f t="shared" si="87"/>
        <v>0</v>
      </c>
    </row>
    <row r="196" spans="1:10" x14ac:dyDescent="0.2">
      <c r="A196" s="57" t="s">
        <v>100</v>
      </c>
      <c r="B196" s="5"/>
      <c r="C196" s="5">
        <v>0</v>
      </c>
      <c r="D196" s="5"/>
      <c r="E196" s="15"/>
      <c r="F196" s="5">
        <v>0</v>
      </c>
      <c r="G196" s="54">
        <f t="shared" si="87"/>
        <v>0</v>
      </c>
    </row>
    <row r="197" spans="1:10" ht="15.75" customHeight="1" x14ac:dyDescent="0.2">
      <c r="A197" s="57" t="s">
        <v>97</v>
      </c>
      <c r="B197" s="5">
        <v>0</v>
      </c>
      <c r="C197" s="5">
        <v>0</v>
      </c>
      <c r="D197" s="5">
        <v>0</v>
      </c>
      <c r="E197" s="15">
        <v>0</v>
      </c>
      <c r="F197" s="5">
        <v>0</v>
      </c>
      <c r="G197" s="54">
        <f t="shared" si="87"/>
        <v>0</v>
      </c>
    </row>
    <row r="198" spans="1:10" ht="18.75" customHeight="1" x14ac:dyDescent="0.2">
      <c r="A198" s="57" t="s">
        <v>101</v>
      </c>
      <c r="B198" s="5">
        <v>0</v>
      </c>
      <c r="C198" s="5">
        <v>0</v>
      </c>
      <c r="D198" s="5">
        <v>0</v>
      </c>
      <c r="E198" s="15">
        <v>0</v>
      </c>
      <c r="F198" s="5">
        <v>0</v>
      </c>
      <c r="G198" s="54">
        <f t="shared" si="87"/>
        <v>0</v>
      </c>
    </row>
    <row r="199" spans="1:10" ht="25.5" x14ac:dyDescent="0.2">
      <c r="A199" s="90" t="s">
        <v>102</v>
      </c>
      <c r="B199" s="16">
        <v>0</v>
      </c>
      <c r="C199" s="16">
        <v>0</v>
      </c>
      <c r="D199" s="16">
        <v>0</v>
      </c>
      <c r="E199" s="17">
        <v>0</v>
      </c>
      <c r="F199" s="16">
        <v>0</v>
      </c>
      <c r="G199" s="48">
        <f t="shared" si="87"/>
        <v>0</v>
      </c>
    </row>
    <row r="200" spans="1:10" x14ac:dyDescent="0.2">
      <c r="A200" s="57" t="s">
        <v>103</v>
      </c>
      <c r="B200" s="5">
        <v>0</v>
      </c>
      <c r="C200" s="5">
        <v>0</v>
      </c>
      <c r="D200" s="5">
        <v>0</v>
      </c>
      <c r="E200" s="15">
        <v>0</v>
      </c>
      <c r="F200" s="5"/>
      <c r="G200" s="54">
        <v>0</v>
      </c>
    </row>
    <row r="201" spans="1:10" x14ac:dyDescent="0.2">
      <c r="A201" s="57"/>
      <c r="B201" s="20"/>
      <c r="C201" s="20"/>
      <c r="D201" s="20"/>
      <c r="E201" s="32"/>
      <c r="F201" s="20"/>
      <c r="G201" s="54">
        <f>B201-F201</f>
        <v>0</v>
      </c>
    </row>
    <row r="202" spans="1:10" ht="15" thickBot="1" x14ac:dyDescent="0.25">
      <c r="A202" s="74"/>
      <c r="B202" s="81">
        <f t="shared" ref="B202:F202" si="88">B89+B73+B63+B26+B10</f>
        <v>34945039</v>
      </c>
      <c r="C202" s="82">
        <f t="shared" si="88"/>
        <v>4836766.45</v>
      </c>
      <c r="D202" s="81">
        <f t="shared" si="88"/>
        <v>41397806.300000004</v>
      </c>
      <c r="E202" s="81">
        <f t="shared" si="88"/>
        <v>41397806.38000001</v>
      </c>
      <c r="F202" s="81">
        <f t="shared" si="88"/>
        <v>41397806.38000001</v>
      </c>
      <c r="G202" s="83">
        <v>0</v>
      </c>
      <c r="I202" s="41"/>
    </row>
    <row r="203" spans="1:10" x14ac:dyDescent="0.2">
      <c r="I203" s="41"/>
    </row>
    <row r="204" spans="1:10" x14ac:dyDescent="0.2">
      <c r="I204" s="41"/>
      <c r="J204" s="41"/>
    </row>
    <row r="208" spans="1:10" ht="16.5" x14ac:dyDescent="0.25">
      <c r="A208" s="10" t="s">
        <v>178</v>
      </c>
      <c r="B208" s="10"/>
      <c r="C208" s="11"/>
      <c r="D208" s="12"/>
      <c r="F208" s="41"/>
      <c r="G208" s="41"/>
    </row>
    <row r="209" spans="1:9" ht="16.5" x14ac:dyDescent="0.25">
      <c r="A209" s="10"/>
      <c r="B209" s="14"/>
      <c r="C209" s="11"/>
      <c r="D209" s="12"/>
    </row>
    <row r="210" spans="1:9" ht="18.75" x14ac:dyDescent="0.3">
      <c r="A210" s="21" t="s">
        <v>180</v>
      </c>
      <c r="B210" s="22"/>
      <c r="C210" s="23"/>
      <c r="D210" s="24"/>
      <c r="F210" s="24"/>
      <c r="G210" s="41"/>
      <c r="I210" s="41"/>
    </row>
    <row r="211" spans="1:9" ht="18.75" x14ac:dyDescent="0.3">
      <c r="A211" s="25" t="s">
        <v>181</v>
      </c>
      <c r="B211" s="26"/>
      <c r="C211" s="27"/>
      <c r="D211" s="24"/>
      <c r="F211" s="24"/>
      <c r="G211" s="41"/>
    </row>
    <row r="213" spans="1:9" x14ac:dyDescent="0.2">
      <c r="B213" s="41"/>
      <c r="C213" s="41"/>
      <c r="D213" s="41"/>
      <c r="F213" s="41"/>
    </row>
    <row r="214" spans="1:9" x14ac:dyDescent="0.2">
      <c r="F214" s="41"/>
    </row>
  </sheetData>
  <mergeCells count="7">
    <mergeCell ref="A1:G1"/>
    <mergeCell ref="A3:G3"/>
    <mergeCell ref="A4:G4"/>
    <mergeCell ref="A5:G5"/>
    <mergeCell ref="A7:A8"/>
    <mergeCell ref="B7:F7"/>
    <mergeCell ref="G7:G8"/>
  </mergeCells>
  <pageMargins left="0.47244094488188981" right="0.35433070866141736" top="0.19685039370078741" bottom="0.3149606299212598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DICIEMBRE2017</vt:lpstr>
      <vt:lpstr>DICIEMBRE2017!Títulos_a_imprimir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2018-01-15T18:38:54Z</cp:lastPrinted>
  <dcterms:created xsi:type="dcterms:W3CDTF">2015-04-14T17:18:40Z</dcterms:created>
  <dcterms:modified xsi:type="dcterms:W3CDTF">2018-04-19T21:16:44Z</dcterms:modified>
</cp:coreProperties>
</file>