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LENOVO\Desktop\CUENTA PUBLICA EJERCICIO 2017\B) CUENTA PUBLICA\b) INFORMACIÓN PRESUPUESTARIA\b.1) Estado Análitico de Ingresos\1.Estado Análitico de Ingresos\"/>
    </mc:Choice>
  </mc:AlternateContent>
  <xr:revisionPtr revIDLastSave="0" documentId="12_ncr:500000_{FE5241F3-AD60-4C69-8F42-7972426FE934}" xr6:coauthVersionLast="31" xr6:coauthVersionMax="31" xr10:uidLastSave="{00000000-0000-0000-0000-000000000000}"/>
  <bookViews>
    <workbookView xWindow="0" yWindow="0" windowWidth="20490" windowHeight="8655" xr2:uid="{00000000-000D-0000-FFFF-FFFF00000000}"/>
  </bookViews>
  <sheets>
    <sheet name="DICIEMBRE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9" l="1"/>
  <c r="Q9" i="9"/>
  <c r="P12" i="9"/>
  <c r="P11" i="9"/>
  <c r="P10" i="9"/>
  <c r="P14" i="9" s="1"/>
  <c r="Q7" i="9"/>
  <c r="J14" i="9"/>
  <c r="L13" i="9"/>
  <c r="D13" i="9"/>
  <c r="O12" i="9"/>
  <c r="N12" i="9"/>
  <c r="M12" i="9"/>
  <c r="L12" i="9"/>
  <c r="K12" i="9"/>
  <c r="J12" i="9"/>
  <c r="I12" i="9"/>
  <c r="H12" i="9"/>
  <c r="Q12" i="9" s="1"/>
  <c r="G12" i="9"/>
  <c r="F12" i="9"/>
  <c r="E12" i="9"/>
  <c r="B12" i="9"/>
  <c r="D12" i="9" s="1"/>
  <c r="O11" i="9"/>
  <c r="N11" i="9"/>
  <c r="M11" i="9"/>
  <c r="L11" i="9"/>
  <c r="K11" i="9"/>
  <c r="J11" i="9"/>
  <c r="I11" i="9"/>
  <c r="H11" i="9"/>
  <c r="G11" i="9"/>
  <c r="F11" i="9"/>
  <c r="E11" i="9"/>
  <c r="Q11" i="9" s="1"/>
  <c r="B11" i="9"/>
  <c r="D11" i="9" s="1"/>
  <c r="O10" i="9"/>
  <c r="O14" i="9" s="1"/>
  <c r="N10" i="9"/>
  <c r="N14" i="9" s="1"/>
  <c r="M10" i="9"/>
  <c r="L10" i="9"/>
  <c r="K10" i="9"/>
  <c r="K14" i="9" s="1"/>
  <c r="J10" i="9"/>
  <c r="I10" i="9"/>
  <c r="I14" i="9" s="1"/>
  <c r="H10" i="9"/>
  <c r="H14" i="9" s="1"/>
  <c r="G10" i="9"/>
  <c r="G14" i="9" s="1"/>
  <c r="F10" i="9"/>
  <c r="F14" i="9" s="1"/>
  <c r="E10" i="9"/>
  <c r="E14" i="9" s="1"/>
  <c r="C14" i="9"/>
  <c r="D9" i="9"/>
  <c r="D8" i="9"/>
  <c r="D7" i="9"/>
  <c r="R7" i="9" s="1"/>
  <c r="R11" i="9" l="1"/>
  <c r="R12" i="9"/>
  <c r="L14" i="9"/>
  <c r="B14" i="9"/>
  <c r="Q10" i="9"/>
  <c r="R9" i="9"/>
  <c r="R8" i="9"/>
  <c r="R13" i="9"/>
  <c r="D10" i="9"/>
  <c r="Q14" i="9"/>
  <c r="M13" i="9"/>
  <c r="M14" i="9" s="1"/>
  <c r="R10" i="9" l="1"/>
  <c r="R14" i="9" s="1"/>
  <c r="D14" i="9"/>
</calcChain>
</file>

<file path=xl/sharedStrings.xml><?xml version="1.0" encoding="utf-8"?>
<sst xmlns="http://schemas.openxmlformats.org/spreadsheetml/2006/main" count="32" uniqueCount="32">
  <si>
    <t>MUNICIPIO DE EMILIANO ZAPATA, HGO</t>
  </si>
  <si>
    <t>CLASIFICADOR DE INGRESOS POR FUENTE DE FINANCIAMIENTO</t>
  </si>
  <si>
    <t>1.- RECURSOS FISCALES</t>
  </si>
  <si>
    <t>3.- FINANCIAMIENTOS EXTERNOS</t>
  </si>
  <si>
    <t>4.- INGRESOS PROPIOS</t>
  </si>
  <si>
    <t>5.- RECURSOS FEDERALES</t>
  </si>
  <si>
    <t>7.- OTROS RECURSOS</t>
  </si>
  <si>
    <t>2.- FINANCIMIENTOS INTERNOS</t>
  </si>
  <si>
    <t>MODIFICADO</t>
  </si>
  <si>
    <t>INGRESO</t>
  </si>
  <si>
    <t>DIFERENCIA</t>
  </si>
  <si>
    <t>ESTIMADO</t>
  </si>
  <si>
    <t>AMPLIACIONES Y REDUCCIONES</t>
  </si>
  <si>
    <t>RECAUDADO</t>
  </si>
  <si>
    <t>CONCEPTO</t>
  </si>
  <si>
    <t>6.- RECURSOS ESTATALES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</si>
  <si>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</si>
  <si>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</si>
  <si>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</si>
  <si>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</si>
  <si>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</si>
  <si>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</si>
  <si>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</si>
  <si>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</si>
  <si>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</si>
  <si>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  L.A.P. MAURICIO WENDY MENDOZA SALAZAR                                                                                                                                               C. ANTONIO ESPINOZA ESPINOZA                                                                                                                                                                         C. ANAHI ORTIZ AVELAR                 </t>
  </si>
  <si>
    <t xml:space="preserve"> TESORERO MUNICIPAL                                                                                                                                                                                   PRESIDENTE MUNICIPAL                                                                                                                                                                               SINDICO PROCURADOR</t>
  </si>
  <si>
    <t xml:space="preserve">             ELABORO:                                                                                                                                                                                              REVISO:                                                                                                                                                                                                      Vo. Bo.</t>
  </si>
  <si>
    <t>OCTUBRE</t>
  </si>
  <si>
    <t>NOVIEMBRE</t>
  </si>
  <si>
    <t>AL 30 DE DICIEMBRE DE 2017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</si>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</sst>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gency FB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4"/>
      <name val="Agency FB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1" fillId="0" borderId="10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164" fontId="1" fillId="0" borderId="12" xfId="0" applyNumberFormat="1" applyFont="1" applyBorder="1" applyAlignment="1">
      <alignment vertical="center"/>
    </xf>
    <xf numFmtId="0" fontId="0" fillId="0" borderId="0" xfId="0" applyFont="1"/>
    <xf numFmtId="0" fontId="4" fillId="0" borderId="0" xfId="0" applyFont="1" applyBorder="1" applyAlignment="1"/>
    <xf numFmtId="4" fontId="4" fillId="0" borderId="0" xfId="0" applyNumberFormat="1" applyFont="1" applyBorder="1" applyAlignment="1">
      <alignment vertical="center"/>
    </xf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43" fontId="4" fillId="0" borderId="0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 applyAlignment="1"/>
    <xf numFmtId="0" fontId="7" fillId="0" borderId="0" xfId="0" applyFont="1" applyBorder="1" applyAlignment="1">
      <alignment horizontal="left"/>
    </xf>
    <xf numFmtId="0" fontId="7" fillId="0" borderId="0" xfId="0" applyFont="1"/>
    <xf numFmtId="4" fontId="7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164" fontId="0" fillId="0" borderId="13" xfId="0" applyNumberForma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15</xdr:row>
      <xdr:rowOff>47625</xdr:rowOff>
    </xdr:from>
    <xdr:ext cx="9077325" cy="6000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0500" y="4962525"/>
          <a:ext cx="9077325" cy="600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endParaRPr lang="es-MX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8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tabSelected="1" topLeftCell="A10" zoomScaleNormal="100" workbookViewId="0">
      <selection activeCell="J19" sqref="J19"/>
    </sheetView>
  </sheetViews>
  <sheetFormatPr baseColWidth="10" defaultRowHeight="15" x14ac:dyDescent="0.25"/>
  <cols>
    <col min="1" max="1" width="33" customWidth="1"/>
    <col min="2" max="2" width="15.42578125" customWidth="1"/>
    <col min="3" max="3" width="13.5703125" customWidth="1"/>
    <col min="4" max="5" width="13.42578125" customWidth="1"/>
    <col min="6" max="6" width="15" customWidth="1"/>
    <col min="7" max="7" width="13.140625" customWidth="1"/>
    <col min="8" max="8" width="13.5703125" customWidth="1"/>
    <col min="9" max="9" width="13" customWidth="1"/>
    <col min="10" max="10" width="13.7109375" customWidth="1"/>
    <col min="11" max="11" width="12.42578125" customWidth="1"/>
    <col min="12" max="12" width="14" customWidth="1"/>
    <col min="13" max="13" width="14.7109375" customWidth="1"/>
    <col min="14" max="14" width="15.42578125" customWidth="1"/>
    <col min="15" max="15" width="13.5703125" customWidth="1"/>
    <col min="16" max="16" width="15" customWidth="1"/>
    <col min="17" max="17" width="13.42578125" customWidth="1"/>
    <col min="18" max="18" width="12.140625" customWidth="1"/>
  </cols>
  <sheetData>
    <row r="1" spans="1:18" ht="28.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18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39.75" customHeight="1" x14ac:dyDescent="0.25">
      <c r="A3" s="28" t="s">
        <v>30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2" customHeight="1" thickBo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ht="24.95" customHeight="1" thickTop="1" x14ac:dyDescent="0.25">
      <c r="A5" s="29" t="s">
        <v>14</v>
      </c>
      <c r="B5" s="31" t="s">
        <v>9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2" t="s">
        <v>10</v>
      </c>
    </row>
    <row r="6" spans="1:18" ht="40.5" customHeight="1" x14ac:dyDescent="0.25">
      <c r="A6" s="30"/>
      <c r="B6" s="8" t="s">
        <v>11</v>
      </c>
      <c r="C6" s="8" t="s">
        <v>12</v>
      </c>
      <c r="D6" s="8" t="s">
        <v>8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  <c r="J6" s="9" t="s">
        <v>21</v>
      </c>
      <c r="K6" s="9" t="s">
        <v>22</v>
      </c>
      <c r="L6" s="9" t="s">
        <v>23</v>
      </c>
      <c r="M6" s="9" t="s">
        <v>24</v>
      </c>
      <c r="N6" s="9" t="s">
        <v>28</v>
      </c>
      <c r="O6" s="9" t="s">
        <v>29</v>
      </c>
      <c r="P6" s="9" t="s">
        <v>31</v>
      </c>
      <c r="Q6" s="8" t="s">
        <v>13</v>
      </c>
      <c r="R6" s="33"/>
    </row>
    <row r="7" spans="1:18" ht="24.95" customHeight="1" x14ac:dyDescent="0.25">
      <c r="A7" s="2" t="s">
        <v>2</v>
      </c>
      <c r="B7" s="3">
        <v>0</v>
      </c>
      <c r="C7" s="3">
        <v>0</v>
      </c>
      <c r="D7" s="3">
        <f>B7+C7</f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f>SUM(E7:P7)</f>
        <v>0</v>
      </c>
      <c r="R7" s="4">
        <f t="shared" ref="R7:R13" si="0">D7-Q7</f>
        <v>0</v>
      </c>
    </row>
    <row r="8" spans="1:18" ht="24.95" customHeight="1" x14ac:dyDescent="0.25">
      <c r="A8" s="2" t="s">
        <v>7</v>
      </c>
      <c r="B8" s="3">
        <v>0</v>
      </c>
      <c r="C8" s="3">
        <v>0</v>
      </c>
      <c r="D8" s="3">
        <f t="shared" ref="D8:D13" si="1">B8+C8</f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f t="shared" ref="Q8:Q12" si="2">SUM(E8:P8)</f>
        <v>0</v>
      </c>
      <c r="R8" s="4">
        <f t="shared" si="0"/>
        <v>0</v>
      </c>
    </row>
    <row r="9" spans="1:18" ht="24.95" customHeight="1" x14ac:dyDescent="0.25">
      <c r="A9" s="2" t="s">
        <v>3</v>
      </c>
      <c r="B9" s="3">
        <v>0</v>
      </c>
      <c r="C9" s="3">
        <v>0</v>
      </c>
      <c r="D9" s="3">
        <f t="shared" si="1"/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f t="shared" si="2"/>
        <v>0</v>
      </c>
      <c r="R9" s="4">
        <f t="shared" si="0"/>
        <v>0</v>
      </c>
    </row>
    <row r="10" spans="1:18" ht="24.95" customHeight="1" x14ac:dyDescent="0.25">
      <c r="A10" s="2" t="s">
        <v>4</v>
      </c>
      <c r="B10" s="3">
        <v>4192500</v>
      </c>
      <c r="C10" s="3">
        <v>4880274.18</v>
      </c>
      <c r="D10" s="3">
        <f t="shared" si="1"/>
        <v>9072774.1799999997</v>
      </c>
      <c r="E10" s="3">
        <f>524826.54+589158.7+160717.43</f>
        <v>1274702.67</v>
      </c>
      <c r="F10" s="3">
        <f>86801.32+430861+127679</f>
        <v>645341.32000000007</v>
      </c>
      <c r="G10" s="3">
        <f>683636.1+315723.8+1231973.35</f>
        <v>2231333.25</v>
      </c>
      <c r="H10" s="3">
        <f>59991.5+120873+65634</f>
        <v>246498.5</v>
      </c>
      <c r="I10" s="3">
        <f>1807604.29+217751.5+52913</f>
        <v>2078268.79</v>
      </c>
      <c r="J10" s="3">
        <f>166791.68+232978+54686</f>
        <v>454455.68</v>
      </c>
      <c r="K10" s="3">
        <f>187994.42+133885.5+43032.5</f>
        <v>364912.42000000004</v>
      </c>
      <c r="L10" s="3">
        <f>23472.49+320818.96+12316+32458.25</f>
        <v>389065.7</v>
      </c>
      <c r="M10" s="3">
        <f>80694.16+297704.7+3484+23350</f>
        <v>405232.86</v>
      </c>
      <c r="N10" s="3">
        <f>80003.63+132427.67-4192-73146.33</f>
        <v>135092.97000000003</v>
      </c>
      <c r="O10" s="3">
        <f>62726.76+162690+2634+143018.52</f>
        <v>371069.28</v>
      </c>
      <c r="P10" s="3">
        <f>83551.24+288997+3400+100852.5</f>
        <v>476800.74</v>
      </c>
      <c r="Q10" s="3">
        <f t="shared" si="2"/>
        <v>9072774.1799999997</v>
      </c>
      <c r="R10" s="4">
        <f t="shared" si="0"/>
        <v>0</v>
      </c>
    </row>
    <row r="11" spans="1:18" ht="24.95" customHeight="1" x14ac:dyDescent="0.25">
      <c r="A11" s="2" t="s">
        <v>5</v>
      </c>
      <c r="B11" s="3">
        <f>7340823+2673127</f>
        <v>10013950</v>
      </c>
      <c r="C11" s="3">
        <v>1206127.3400000001</v>
      </c>
      <c r="D11" s="3">
        <f t="shared" si="1"/>
        <v>11220077.34</v>
      </c>
      <c r="E11" s="3">
        <f>671522+295418</f>
        <v>966940</v>
      </c>
      <c r="F11" s="3">
        <f>671522+295418</f>
        <v>966940</v>
      </c>
      <c r="G11" s="3">
        <f>671522+295418</f>
        <v>966940</v>
      </c>
      <c r="H11" s="3">
        <f>295418+694245</f>
        <v>989663</v>
      </c>
      <c r="I11" s="3">
        <f>295418+694245</f>
        <v>989663</v>
      </c>
      <c r="J11" s="3">
        <f>295418+694245</f>
        <v>989663</v>
      </c>
      <c r="K11" s="3">
        <f>296478.57+694245</f>
        <v>990723.57000000007</v>
      </c>
      <c r="L11" s="3">
        <f>295418+694245</f>
        <v>989663</v>
      </c>
      <c r="M11" s="3">
        <f>295418+694245</f>
        <v>989663</v>
      </c>
      <c r="N11" s="3">
        <f>295422+696245</f>
        <v>991667</v>
      </c>
      <c r="O11" s="3">
        <f>694245</f>
        <v>694245</v>
      </c>
      <c r="P11" s="3">
        <f>694252.9+53.87</f>
        <v>694306.77</v>
      </c>
      <c r="Q11" s="3">
        <f t="shared" si="2"/>
        <v>11220077.34</v>
      </c>
      <c r="R11" s="4">
        <f t="shared" si="0"/>
        <v>0</v>
      </c>
    </row>
    <row r="12" spans="1:18" ht="24.95" customHeight="1" x14ac:dyDescent="0.25">
      <c r="A12" s="2" t="s">
        <v>15</v>
      </c>
      <c r="B12" s="3">
        <f>10635671+1632750+7656689+84856+180831+521000+26792</f>
        <v>20738589</v>
      </c>
      <c r="C12" s="3">
        <v>366365.86</v>
      </c>
      <c r="D12" s="3">
        <f t="shared" si="1"/>
        <v>21104954.859999999</v>
      </c>
      <c r="E12" s="3">
        <f>711923.19+694245</f>
        <v>1406168.19</v>
      </c>
      <c r="F12" s="3">
        <f>743982.59+691245+286014</f>
        <v>1721241.5899999999</v>
      </c>
      <c r="G12" s="3">
        <f>718613.59+695245+143007</f>
        <v>1556865.5899999999</v>
      </c>
      <c r="H12" s="3">
        <f>735958.81+662856.38+143007</f>
        <v>1541822.19</v>
      </c>
      <c r="I12" s="3">
        <f>761466.86+555827.21+139090.23</f>
        <v>1456384.2999999998</v>
      </c>
      <c r="J12" s="3">
        <f>736826.63+795882.41+120360.19</f>
        <v>1653069.23</v>
      </c>
      <c r="K12" s="3">
        <f>808966.74+671522+139081.42</f>
        <v>1619570.16</v>
      </c>
      <c r="L12" s="3">
        <f>738287.57+671522+127960.13</f>
        <v>1537769.6999999997</v>
      </c>
      <c r="M12" s="3">
        <f>738100.5+646383.22+127960.13</f>
        <v>1512443.85</v>
      </c>
      <c r="N12" s="3">
        <f>203589.9+365096.73+739072.91</f>
        <v>1307759.54</v>
      </c>
      <c r="O12" s="3">
        <f>1045172.58+573418.46+143007</f>
        <v>1761598.04</v>
      </c>
      <c r="P12" s="3">
        <f>3183913.52+592340.7+165442.46+88565.8</f>
        <v>4030262.4799999995</v>
      </c>
      <c r="Q12" s="3">
        <f t="shared" si="2"/>
        <v>21104954.859999996</v>
      </c>
      <c r="R12" s="4">
        <f t="shared" si="0"/>
        <v>0</v>
      </c>
    </row>
    <row r="13" spans="1:18" ht="24.95" customHeight="1" thickBot="1" x14ac:dyDescent="0.3">
      <c r="A13" s="5" t="s">
        <v>6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15.52</v>
      </c>
      <c r="L13" s="6">
        <f>C13</f>
        <v>0</v>
      </c>
      <c r="M13" s="6">
        <f>D13</f>
        <v>0</v>
      </c>
      <c r="N13" s="27">
        <v>0</v>
      </c>
      <c r="O13" s="27"/>
      <c r="P13" s="27"/>
      <c r="Q13" s="3"/>
      <c r="R13" s="7">
        <f t="shared" si="0"/>
        <v>0</v>
      </c>
    </row>
    <row r="14" spans="1:18" ht="34.5" customHeight="1" thickTop="1" thickBot="1" x14ac:dyDescent="0.3">
      <c r="A14" s="1"/>
      <c r="B14" s="10">
        <f>SUM(B7:B13)</f>
        <v>34945039</v>
      </c>
      <c r="C14" s="11">
        <f t="shared" ref="C14:D14" si="3">SUM(C7:C13)</f>
        <v>6452767.3799999999</v>
      </c>
      <c r="D14" s="11">
        <f t="shared" si="3"/>
        <v>41397806.379999995</v>
      </c>
      <c r="E14" s="11">
        <f>SUM(E10:E13)</f>
        <v>3647810.86</v>
      </c>
      <c r="F14" s="11">
        <f>SUM(F10:F13)</f>
        <v>3333522.91</v>
      </c>
      <c r="G14" s="11">
        <f t="shared" ref="G14:L14" si="4">SUM(G10:G13)</f>
        <v>4755138.84</v>
      </c>
      <c r="H14" s="11">
        <f t="shared" si="4"/>
        <v>2777983.69</v>
      </c>
      <c r="I14" s="11">
        <f t="shared" si="4"/>
        <v>4524316.09</v>
      </c>
      <c r="J14" s="11">
        <f t="shared" si="4"/>
        <v>3097187.91</v>
      </c>
      <c r="K14" s="11">
        <f t="shared" si="4"/>
        <v>2975221.6700000004</v>
      </c>
      <c r="L14" s="11">
        <f t="shared" si="4"/>
        <v>2916498.3999999994</v>
      </c>
      <c r="M14" s="11">
        <f>SUM(M10:M13)</f>
        <v>2907339.71</v>
      </c>
      <c r="N14" s="11">
        <f>SUM(N10:N13)</f>
        <v>2434519.5099999998</v>
      </c>
      <c r="O14" s="11">
        <f>SUM(O10:O13)</f>
        <v>2826912.3200000003</v>
      </c>
      <c r="P14" s="11">
        <f>SUM(P10:P13)</f>
        <v>5201369.9899999993</v>
      </c>
      <c r="Q14" s="11">
        <f>SUM(Q7:Q13)</f>
        <v>41397806.379999995</v>
      </c>
      <c r="R14" s="12">
        <f>SUM(R7:R13)</f>
        <v>0</v>
      </c>
    </row>
    <row r="15" spans="1:18" ht="15.75" thickTop="1" x14ac:dyDescent="0.25"/>
    <row r="20" spans="1:22" ht="19.5" x14ac:dyDescent="0.3">
      <c r="A20" s="14" t="s">
        <v>27</v>
      </c>
      <c r="B20" s="14"/>
      <c r="E20" s="14"/>
      <c r="F20" s="14"/>
      <c r="G20" s="15"/>
      <c r="H20" s="16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8"/>
      <c r="T20" s="18"/>
      <c r="U20" s="13"/>
      <c r="V20" s="13"/>
    </row>
    <row r="21" spans="1:22" ht="19.5" x14ac:dyDescent="0.3">
      <c r="A21" s="14"/>
      <c r="B21" s="14"/>
      <c r="E21" s="14"/>
      <c r="F21" s="19"/>
      <c r="G21" s="15"/>
      <c r="H21" s="16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3"/>
      <c r="V21" s="13"/>
    </row>
    <row r="22" spans="1:22" ht="19.5" x14ac:dyDescent="0.3">
      <c r="A22" s="20" t="s">
        <v>25</v>
      </c>
      <c r="B22" s="20"/>
      <c r="E22" s="20"/>
      <c r="F22" s="21"/>
      <c r="G22" s="22"/>
      <c r="H22" s="16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6"/>
      <c r="T22" s="18"/>
      <c r="U22" s="13"/>
      <c r="V22" s="13"/>
    </row>
    <row r="23" spans="1:22" ht="19.5" x14ac:dyDescent="0.3">
      <c r="A23" s="23" t="s">
        <v>26</v>
      </c>
      <c r="B23" s="23"/>
      <c r="E23" s="23"/>
      <c r="F23" s="24"/>
      <c r="G23" s="25"/>
      <c r="H23" s="16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6"/>
      <c r="T23" s="18"/>
      <c r="U23" s="13"/>
      <c r="V23" s="13"/>
    </row>
  </sheetData>
  <mergeCells count="6">
    <mergeCell ref="A1:R1"/>
    <mergeCell ref="A2:R2"/>
    <mergeCell ref="A3:R3"/>
    <mergeCell ref="A5:A6"/>
    <mergeCell ref="B5:Q5"/>
    <mergeCell ref="R5:R6"/>
  </mergeCells>
  <pageMargins left="0.27" right="0.1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2018-01-15T19:02:36Z</cp:lastPrinted>
  <dcterms:created xsi:type="dcterms:W3CDTF">2017-10-10T19:41:13Z</dcterms:created>
  <dcterms:modified xsi:type="dcterms:W3CDTF">2018-04-19T21:15:25Z</dcterms:modified>
</cp:coreProperties>
</file>