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B(ESTADOS PRESUPUESTO)\"/>
    </mc:Choice>
  </mc:AlternateContent>
  <bookViews>
    <workbookView xWindow="0" yWindow="600" windowWidth="20490" windowHeight="7440"/>
  </bookViews>
  <sheets>
    <sheet name="PE-03 " sheetId="1" r:id="rId1"/>
  </sheets>
  <externalReferences>
    <externalReference r:id="rId2"/>
  </externalReferences>
  <definedNames>
    <definedName name="_xlnm.Print_Titles" localSheetId="0">'PE-03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28" i="1"/>
  <c r="I58" i="1"/>
  <c r="H58" i="1"/>
  <c r="G58" i="1"/>
  <c r="I63" i="1" l="1"/>
  <c r="I65" i="1"/>
  <c r="I60" i="1"/>
  <c r="I61" i="1"/>
  <c r="I62" i="1"/>
  <c r="I59" i="1"/>
  <c r="I52" i="1"/>
  <c r="I53" i="1"/>
  <c r="I54" i="1"/>
  <c r="I55" i="1"/>
  <c r="I56" i="1"/>
  <c r="I57" i="1"/>
  <c r="I51" i="1"/>
  <c r="H52" i="1"/>
  <c r="H53" i="1"/>
  <c r="H54" i="1"/>
  <c r="H55" i="1"/>
  <c r="H56" i="1"/>
  <c r="H51" i="1"/>
  <c r="G54" i="1"/>
  <c r="G56" i="1"/>
  <c r="G52" i="1"/>
  <c r="G53" i="1"/>
  <c r="G51" i="1"/>
  <c r="I44" i="1"/>
  <c r="I45" i="1"/>
  <c r="I47" i="1"/>
  <c r="I48" i="1"/>
  <c r="I49" i="1"/>
  <c r="H44" i="1"/>
  <c r="H45" i="1"/>
  <c r="H47" i="1"/>
  <c r="H48" i="1"/>
  <c r="H49" i="1"/>
  <c r="G44" i="1"/>
  <c r="G45" i="1"/>
  <c r="G47" i="1"/>
  <c r="G48" i="1"/>
  <c r="G49" i="1"/>
  <c r="E82" i="1"/>
  <c r="E83" i="1"/>
  <c r="E84" i="1"/>
  <c r="E85" i="1"/>
  <c r="E86" i="1"/>
  <c r="E87" i="1"/>
  <c r="E77" i="1"/>
  <c r="E61" i="1"/>
  <c r="E68" i="1"/>
  <c r="E69" i="1"/>
  <c r="E70" i="1"/>
  <c r="E71" i="1"/>
  <c r="E72" i="1"/>
  <c r="E73" i="1"/>
  <c r="E74" i="1"/>
  <c r="E75" i="1"/>
  <c r="E76" i="1"/>
  <c r="E57" i="1"/>
  <c r="E60" i="1"/>
  <c r="E46" i="1"/>
  <c r="E47" i="1"/>
  <c r="E49" i="1"/>
  <c r="H37" i="1"/>
  <c r="G31" i="1"/>
  <c r="G37" i="1"/>
  <c r="E30" i="1"/>
  <c r="H30" i="1" s="1"/>
  <c r="I30" i="1" s="1"/>
  <c r="E31" i="1"/>
  <c r="H31" i="1" s="1"/>
  <c r="I31" i="1" s="1"/>
  <c r="E32" i="1"/>
  <c r="E33" i="1"/>
  <c r="E34" i="1"/>
  <c r="E35" i="1"/>
  <c r="H35" i="1" s="1"/>
  <c r="I35" i="1" s="1"/>
  <c r="E36" i="1"/>
  <c r="G36" i="1" s="1"/>
  <c r="E37" i="1"/>
  <c r="E38" i="1"/>
  <c r="H38" i="1" s="1"/>
  <c r="E39" i="1"/>
  <c r="G39" i="1" s="1"/>
  <c r="E40" i="1"/>
  <c r="E41" i="1"/>
  <c r="E29" i="1"/>
  <c r="H29" i="1" s="1"/>
  <c r="H46" i="1" l="1"/>
  <c r="I46" i="1" s="1"/>
  <c r="G46" i="1"/>
  <c r="I29" i="1"/>
  <c r="G29" i="1"/>
  <c r="G35" i="1"/>
  <c r="G41" i="1"/>
  <c r="H41" i="1"/>
  <c r="I41" i="1" s="1"/>
  <c r="G40" i="1"/>
  <c r="H40" i="1"/>
  <c r="I40" i="1" s="1"/>
  <c r="H39" i="1"/>
  <c r="I39" i="1" s="1"/>
  <c r="I38" i="1"/>
  <c r="G38" i="1"/>
  <c r="I37" i="1"/>
  <c r="H36" i="1"/>
  <c r="I36" i="1" s="1"/>
  <c r="G34" i="1"/>
  <c r="H34" i="1"/>
  <c r="I34" i="1" s="1"/>
  <c r="H33" i="1"/>
  <c r="I33" i="1" s="1"/>
  <c r="G33" i="1"/>
  <c r="G32" i="1"/>
  <c r="H32" i="1"/>
  <c r="I32" i="1" s="1"/>
  <c r="G30" i="1"/>
  <c r="E24" i="1" l="1"/>
  <c r="E27" i="1"/>
  <c r="E21" i="1"/>
  <c r="D15" i="1"/>
  <c r="E15" i="1"/>
  <c r="E16" i="1"/>
  <c r="E17" i="1"/>
  <c r="E18" i="1"/>
  <c r="E19" i="1"/>
  <c r="E14" i="1"/>
  <c r="E13" i="1"/>
  <c r="F12" i="1" l="1"/>
  <c r="G62" i="1" l="1"/>
  <c r="G82" i="1"/>
  <c r="H82" i="1" s="1"/>
  <c r="I82" i="1" s="1"/>
  <c r="G83" i="1"/>
  <c r="H83" i="1" s="1"/>
  <c r="G84" i="1"/>
  <c r="H84" i="1" s="1"/>
  <c r="I84" i="1" s="1"/>
  <c r="G85" i="1"/>
  <c r="H85" i="1" s="1"/>
  <c r="I85" i="1" s="1"/>
  <c r="G86" i="1"/>
  <c r="H86" i="1" s="1"/>
  <c r="I86" i="1" s="1"/>
  <c r="G87" i="1"/>
  <c r="H87" i="1" s="1"/>
  <c r="I87" i="1" s="1"/>
  <c r="G67" i="1"/>
  <c r="I72" i="1"/>
  <c r="H69" i="1"/>
  <c r="I69" i="1" s="1"/>
  <c r="H70" i="1"/>
  <c r="I70" i="1" s="1"/>
  <c r="H71" i="1"/>
  <c r="I71" i="1" s="1"/>
  <c r="H72" i="1"/>
  <c r="H73" i="1"/>
  <c r="I73" i="1" s="1"/>
  <c r="H74" i="1"/>
  <c r="I74" i="1" s="1"/>
  <c r="H75" i="1"/>
  <c r="I75" i="1" s="1"/>
  <c r="H76" i="1"/>
  <c r="I76" i="1" s="1"/>
  <c r="H77" i="1"/>
  <c r="I77" i="1" s="1"/>
  <c r="H68" i="1"/>
  <c r="I68" i="1" s="1"/>
  <c r="H62" i="1"/>
  <c r="H63" i="1"/>
  <c r="H64" i="1"/>
  <c r="H65" i="1"/>
  <c r="H60" i="1"/>
  <c r="H61" i="1"/>
  <c r="H59" i="1"/>
  <c r="H57" i="1"/>
  <c r="G57" i="1"/>
  <c r="G24" i="1"/>
  <c r="H24" i="1" s="1"/>
  <c r="I24" i="1" s="1"/>
  <c r="G27" i="1"/>
  <c r="H27" i="1" s="1"/>
  <c r="I27" i="1" s="1"/>
  <c r="H14" i="1"/>
  <c r="I14" i="1" s="1"/>
  <c r="G16" i="1"/>
  <c r="H16" i="1" s="1"/>
  <c r="I16" i="1" s="1"/>
  <c r="G19" i="1"/>
  <c r="H19" i="1" s="1"/>
  <c r="I19" i="1" s="1"/>
  <c r="F70" i="1"/>
  <c r="F67" i="1"/>
  <c r="C66" i="1"/>
  <c r="E65" i="1"/>
  <c r="C63" i="1"/>
  <c r="C62" i="1"/>
  <c r="E62" i="1" s="1"/>
  <c r="C59" i="1"/>
  <c r="E56" i="1"/>
  <c r="E55" i="1"/>
  <c r="G55" i="1" s="1"/>
  <c r="C54" i="1"/>
  <c r="E54" i="1" s="1"/>
  <c r="E53" i="1"/>
  <c r="C52" i="1"/>
  <c r="E52" i="1" s="1"/>
  <c r="F50" i="1"/>
  <c r="E48" i="1"/>
  <c r="E45" i="1"/>
  <c r="E43" i="1"/>
  <c r="F42" i="1"/>
  <c r="E26" i="1"/>
  <c r="E22" i="1"/>
  <c r="I43" i="1" l="1"/>
  <c r="H43" i="1"/>
  <c r="G43" i="1"/>
  <c r="E59" i="1"/>
  <c r="E63" i="1"/>
  <c r="E81" i="1"/>
  <c r="H81" i="1"/>
  <c r="E44" i="1"/>
  <c r="E51" i="1"/>
  <c r="E64" i="1"/>
  <c r="I66" i="1"/>
  <c r="E66" i="1"/>
  <c r="I67" i="1"/>
  <c r="H23" i="1"/>
  <c r="E23" i="1"/>
  <c r="F20" i="1" s="1"/>
  <c r="H25" i="1"/>
  <c r="E25" i="1"/>
  <c r="C88" i="1"/>
  <c r="I83" i="1"/>
  <c r="H22" i="1"/>
  <c r="I22" i="1" s="1"/>
  <c r="H67" i="1"/>
  <c r="G80" i="1"/>
  <c r="H18" i="1"/>
  <c r="I18" i="1" s="1"/>
  <c r="H26" i="1"/>
  <c r="I26" i="1" s="1"/>
  <c r="H17" i="1"/>
  <c r="I17" i="1" s="1"/>
  <c r="H15" i="1"/>
  <c r="I15" i="1" s="1"/>
  <c r="I64" i="1" l="1"/>
  <c r="F58" i="1"/>
  <c r="F88" i="1" s="1"/>
  <c r="H50" i="1"/>
  <c r="G50" i="1"/>
  <c r="I81" i="1"/>
  <c r="I80" i="1" s="1"/>
  <c r="H80" i="1"/>
  <c r="I28" i="1"/>
  <c r="I25" i="1"/>
  <c r="I23" i="1"/>
  <c r="G28" i="1"/>
  <c r="H42" i="1"/>
  <c r="H28" i="1"/>
  <c r="G12" i="1"/>
  <c r="I42" i="1"/>
  <c r="I50" i="1"/>
  <c r="G42" i="1"/>
  <c r="H21" i="1"/>
  <c r="I21" i="1" s="1"/>
  <c r="G20" i="1"/>
  <c r="H13" i="1"/>
  <c r="H12" i="1" l="1"/>
  <c r="I13" i="1"/>
  <c r="I12" i="1" s="1"/>
  <c r="G88" i="1"/>
  <c r="H20" i="1"/>
  <c r="I20" i="1"/>
  <c r="H88" i="1" l="1"/>
  <c r="I88" i="1"/>
</calcChain>
</file>

<file path=xl/sharedStrings.xml><?xml version="1.0" encoding="utf-8"?>
<sst xmlns="http://schemas.openxmlformats.org/spreadsheetml/2006/main" count="95" uniqueCount="44">
  <si>
    <t>Formato :  PE-03</t>
  </si>
  <si>
    <t>AYUNTAMIENTO DE : EMILIANO ZAPATA, HGO</t>
  </si>
  <si>
    <t>RESUMEN POR CAPÍTULO DEL GASTO</t>
  </si>
  <si>
    <t>PRESUPUESTO DE EGRESOS PARA EL EJERCICIO FISCAL 2016</t>
  </si>
  <si>
    <t>CÓDIGO</t>
  </si>
  <si>
    <t>CAPÍTULO POR FONDO</t>
  </si>
  <si>
    <t>IMPORTE POR FONDO</t>
  </si>
  <si>
    <t>IMPORTE POR CAPÍTULO</t>
  </si>
  <si>
    <t>DEVENGADO</t>
  </si>
  <si>
    <t>PAGADO</t>
  </si>
  <si>
    <t>SERVICIOS PERSONALES</t>
  </si>
  <si>
    <t>REPO</t>
  </si>
  <si>
    <t>FUPO</t>
  </si>
  <si>
    <t>FOMENTO MUNICIPAL</t>
  </si>
  <si>
    <t>FISM</t>
  </si>
  <si>
    <t>FORTAMUN-DF</t>
  </si>
  <si>
    <t>FOFIS</t>
  </si>
  <si>
    <t>(FONDO)</t>
  </si>
  <si>
    <t>MATERIALES Y SUMINISTROS</t>
  </si>
  <si>
    <t>SERVICIOS GENERALES</t>
  </si>
  <si>
    <t>FIEFF</t>
  </si>
  <si>
    <t>IMPUESTO SOBRE AUTOMOVILES NUEVOS</t>
  </si>
  <si>
    <t>IMPUESTO ESPECIAL SOBRE PRODUCCION Y SERVICIOS</t>
  </si>
  <si>
    <t>INCENTIVO A LA VENTA FINAL DE GASOLINAS Y DIESEL</t>
  </si>
  <si>
    <t>COMPENSACION DEL IMPUESTO SOBRE AUTOMOVILES NUEVOS</t>
  </si>
  <si>
    <t>MULTAS ADMVAS</t>
  </si>
  <si>
    <t>FODEIM</t>
  </si>
  <si>
    <t>TRANSFERENCIAS, ASIGNACIONES, SUBSIDIOS Y OTRAS AYUDAS</t>
  </si>
  <si>
    <t>BIENES MUEBLES, INMUEBLES E INTANGIBLES</t>
  </si>
  <si>
    <t>FINANCIMIENTO</t>
  </si>
  <si>
    <t>INVERSIÓN PÚBLICA</t>
  </si>
  <si>
    <t>FOPEDEP</t>
  </si>
  <si>
    <t>FAIP</t>
  </si>
  <si>
    <t>RAMO 22 TRANSFEERENCIAS</t>
  </si>
  <si>
    <t>INVERSIONES FINANCIERAS Y OTRAS PROVISIONES</t>
  </si>
  <si>
    <t>PARTICIPACIONES Y APORTACIONES</t>
  </si>
  <si>
    <t>DEUDA PÚBLICA</t>
  </si>
  <si>
    <t>FUPI</t>
  </si>
  <si>
    <t>TOTAL</t>
  </si>
  <si>
    <t>POR EJERCER</t>
  </si>
  <si>
    <t>APROBADO</t>
  </si>
  <si>
    <t>AMPLIACION/ REDUCCION</t>
  </si>
  <si>
    <t>MODIFICADO</t>
  </si>
  <si>
    <t>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</si>
</sst>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Continuous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/>
    <xf numFmtId="0" fontId="2" fillId="2" borderId="0" xfId="0" applyFont="1" applyFill="1"/>
    <xf numFmtId="164" fontId="8" fillId="2" borderId="13" xfId="0" applyNumberFormat="1" applyFont="1" applyFill="1" applyBorder="1"/>
    <xf numFmtId="10" fontId="4" fillId="2" borderId="13" xfId="1" applyNumberFormat="1" applyFont="1" applyFill="1" applyBorder="1" applyAlignment="1">
      <alignment horizontal="right"/>
    </xf>
    <xf numFmtId="164" fontId="6" fillId="2" borderId="13" xfId="0" applyNumberFormat="1" applyFont="1" applyFill="1" applyBorder="1"/>
    <xf numFmtId="164" fontId="8" fillId="2" borderId="16" xfId="0" applyNumberFormat="1" applyFont="1" applyFill="1" applyBorder="1"/>
    <xf numFmtId="164" fontId="8" fillId="2" borderId="9" xfId="0" applyNumberFormat="1" applyFont="1" applyFill="1" applyBorder="1"/>
    <xf numFmtId="164" fontId="6" fillId="2" borderId="20" xfId="0" applyNumberFormat="1" applyFont="1" applyFill="1" applyBorder="1"/>
    <xf numFmtId="164" fontId="4" fillId="2" borderId="13" xfId="1" applyNumberFormat="1" applyFont="1" applyFill="1" applyBorder="1" applyAlignment="1">
      <alignment horizontal="right"/>
    </xf>
    <xf numFmtId="164" fontId="4" fillId="2" borderId="14" xfId="1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%20DE%20EGRESOS/21-PRESUPESTO%20DE%20EGRESOS2016/4.%20Formatos%20Presupuesto%202016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 "/>
      <sheetName val="PE-06"/>
      <sheetName val="PE-07"/>
      <sheetName val="PE-08"/>
      <sheetName val="PE-09"/>
      <sheetName val="PE-10"/>
    </sheetNames>
    <sheetDataSet>
      <sheetData sheetId="0">
        <row r="11">
          <cell r="D11">
            <v>1790408.4000000001</v>
          </cell>
        </row>
        <row r="316">
          <cell r="E316">
            <v>5975908.3199999994</v>
          </cell>
        </row>
        <row r="380">
          <cell r="E380">
            <v>304062.48</v>
          </cell>
        </row>
        <row r="389">
          <cell r="C389">
            <v>0</v>
          </cell>
        </row>
        <row r="392">
          <cell r="D392">
            <v>0</v>
          </cell>
        </row>
        <row r="420">
          <cell r="C420">
            <v>0</v>
          </cell>
        </row>
        <row r="422">
          <cell r="D422">
            <v>0</v>
          </cell>
        </row>
        <row r="426">
          <cell r="D426">
            <v>2673127</v>
          </cell>
        </row>
        <row r="473">
          <cell r="D47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tabSelected="1" topLeftCell="D72" zoomScale="208" zoomScaleNormal="208" zoomScaleSheetLayoutView="100" workbookViewId="0">
      <selection activeCell="J79" sqref="J79"/>
    </sheetView>
  </sheetViews>
  <sheetFormatPr baseColWidth="10" defaultRowHeight="15" x14ac:dyDescent="0.25"/>
  <cols>
    <col min="1" max="1" width="8.5703125" style="3" customWidth="1"/>
    <col min="2" max="2" width="38.28515625" style="3" customWidth="1"/>
    <col min="3" max="16384" width="11.42578125" style="3"/>
  </cols>
  <sheetData>
    <row r="2" spans="1:9" x14ac:dyDescent="0.2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22" t="s">
        <v>2</v>
      </c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</row>
    <row r="9" spans="1:9" ht="15.75" thickBot="1" x14ac:dyDescent="0.3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23" t="s">
        <v>4</v>
      </c>
      <c r="B10" s="25" t="s">
        <v>5</v>
      </c>
      <c r="C10" s="27" t="s">
        <v>40</v>
      </c>
      <c r="D10" s="20" t="s">
        <v>41</v>
      </c>
      <c r="E10" s="20" t="s">
        <v>42</v>
      </c>
      <c r="F10" s="29" t="s">
        <v>7</v>
      </c>
      <c r="G10" s="20" t="s">
        <v>8</v>
      </c>
      <c r="H10" s="18" t="s">
        <v>9</v>
      </c>
      <c r="I10" s="18" t="s">
        <v>39</v>
      </c>
    </row>
    <row r="11" spans="1:9" ht="15.75" thickBot="1" x14ac:dyDescent="0.3">
      <c r="A11" s="24"/>
      <c r="B11" s="26"/>
      <c r="C11" s="28"/>
      <c r="D11" s="21"/>
      <c r="E11" s="21"/>
      <c r="F11" s="30"/>
      <c r="G11" s="21"/>
      <c r="H11" s="19"/>
      <c r="I11" s="19"/>
    </row>
    <row r="12" spans="1:9" s="9" customFormat="1" x14ac:dyDescent="0.25">
      <c r="A12" s="33">
        <v>1000</v>
      </c>
      <c r="B12" s="34" t="s">
        <v>10</v>
      </c>
      <c r="C12" s="8"/>
      <c r="D12" s="8"/>
      <c r="E12" s="8"/>
      <c r="F12" s="8">
        <f>E13+E14+E15+E16+E17+E18+E19</f>
        <v>16910625.52</v>
      </c>
      <c r="G12" s="8">
        <f>G13+G14+G15+G16+G17+G18+G19</f>
        <v>16910555.52</v>
      </c>
      <c r="H12" s="8">
        <f>H13+H14+H15+H16+H17+H18+H19</f>
        <v>16910555.52</v>
      </c>
      <c r="I12" s="8">
        <f>I13+I14+I15+I16+I17+I18+I18+I19</f>
        <v>70</v>
      </c>
    </row>
    <row r="13" spans="1:9" x14ac:dyDescent="0.25">
      <c r="A13" s="35"/>
      <c r="B13" s="36" t="s">
        <v>11</v>
      </c>
      <c r="C13" s="10">
        <v>225983</v>
      </c>
      <c r="D13" s="10">
        <v>1564425.4</v>
      </c>
      <c r="E13" s="10">
        <f>C13+D13</f>
        <v>1790408.4</v>
      </c>
      <c r="F13" s="10"/>
      <c r="G13" s="10">
        <v>1790408.4</v>
      </c>
      <c r="H13" s="16">
        <f>G13</f>
        <v>1790408.4</v>
      </c>
      <c r="I13" s="17">
        <f>E13-H13</f>
        <v>0</v>
      </c>
    </row>
    <row r="14" spans="1:9" x14ac:dyDescent="0.25">
      <c r="A14" s="35"/>
      <c r="B14" s="36" t="s">
        <v>12</v>
      </c>
      <c r="C14" s="10">
        <v>7919450</v>
      </c>
      <c r="D14" s="10">
        <v>-859778.9</v>
      </c>
      <c r="E14" s="10">
        <f>C14+D14</f>
        <v>7059671.0999999996</v>
      </c>
      <c r="F14" s="10"/>
      <c r="G14" s="10">
        <v>7059601.0999999996</v>
      </c>
      <c r="H14" s="16">
        <f t="shared" ref="H14:H19" si="0">G14</f>
        <v>7059601.0999999996</v>
      </c>
      <c r="I14" s="17">
        <f>E14-H14</f>
        <v>70</v>
      </c>
    </row>
    <row r="15" spans="1:9" x14ac:dyDescent="0.25">
      <c r="A15" s="35"/>
      <c r="B15" s="36" t="s">
        <v>13</v>
      </c>
      <c r="C15" s="10">
        <v>4227537</v>
      </c>
      <c r="D15" s="10">
        <f>-170609.07+5262</f>
        <v>-165347.07</v>
      </c>
      <c r="E15" s="10">
        <f t="shared" ref="E15:E19" si="1">C15+D15</f>
        <v>4062189.93</v>
      </c>
      <c r="F15" s="10"/>
      <c r="G15" s="10">
        <v>4062189.93</v>
      </c>
      <c r="H15" s="16">
        <f t="shared" si="0"/>
        <v>4062189.93</v>
      </c>
      <c r="I15" s="17">
        <f t="shared" ref="I15:I19" si="2">E15-H15</f>
        <v>0</v>
      </c>
    </row>
    <row r="16" spans="1:9" x14ac:dyDescent="0.25">
      <c r="A16" s="35"/>
      <c r="B16" s="36" t="s">
        <v>14</v>
      </c>
      <c r="C16" s="10">
        <v>0</v>
      </c>
      <c r="D16" s="10"/>
      <c r="E16" s="10">
        <f t="shared" si="1"/>
        <v>0</v>
      </c>
      <c r="F16" s="10"/>
      <c r="G16" s="10">
        <f t="shared" ref="G16:G19" si="3">C16</f>
        <v>0</v>
      </c>
      <c r="H16" s="16">
        <f t="shared" si="0"/>
        <v>0</v>
      </c>
      <c r="I16" s="17">
        <f t="shared" si="2"/>
        <v>0</v>
      </c>
    </row>
    <row r="17" spans="1:9" x14ac:dyDescent="0.25">
      <c r="A17" s="35"/>
      <c r="B17" s="36" t="s">
        <v>15</v>
      </c>
      <c r="C17" s="10">
        <v>3933896.91</v>
      </c>
      <c r="D17" s="10">
        <v>-532863.24</v>
      </c>
      <c r="E17" s="10">
        <f t="shared" si="1"/>
        <v>3401033.67</v>
      </c>
      <c r="F17" s="10"/>
      <c r="G17" s="10">
        <f>E17</f>
        <v>3401033.67</v>
      </c>
      <c r="H17" s="16">
        <f t="shared" si="0"/>
        <v>3401033.67</v>
      </c>
      <c r="I17" s="17">
        <f t="shared" si="2"/>
        <v>0</v>
      </c>
    </row>
    <row r="18" spans="1:9" x14ac:dyDescent="0.25">
      <c r="A18" s="35"/>
      <c r="B18" s="36" t="s">
        <v>16</v>
      </c>
      <c r="C18" s="10">
        <v>735054.19</v>
      </c>
      <c r="D18" s="10">
        <v>-137731.76999999999</v>
      </c>
      <c r="E18" s="10">
        <f t="shared" si="1"/>
        <v>597322.41999999993</v>
      </c>
      <c r="F18" s="10"/>
      <c r="G18" s="10">
        <v>597322.42000000004</v>
      </c>
      <c r="H18" s="16">
        <f t="shared" si="0"/>
        <v>597322.42000000004</v>
      </c>
      <c r="I18" s="17">
        <f t="shared" si="2"/>
        <v>0</v>
      </c>
    </row>
    <row r="19" spans="1:9" x14ac:dyDescent="0.25">
      <c r="A19" s="35"/>
      <c r="B19" s="37" t="s">
        <v>17</v>
      </c>
      <c r="C19" s="10">
        <v>0</v>
      </c>
      <c r="D19" s="10"/>
      <c r="E19" s="10">
        <f t="shared" si="1"/>
        <v>0</v>
      </c>
      <c r="F19" s="10"/>
      <c r="G19" s="10">
        <f t="shared" si="3"/>
        <v>0</v>
      </c>
      <c r="H19" s="16">
        <f t="shared" si="0"/>
        <v>0</v>
      </c>
      <c r="I19" s="17">
        <f t="shared" si="2"/>
        <v>0</v>
      </c>
    </row>
    <row r="20" spans="1:9" s="9" customFormat="1" x14ac:dyDescent="0.25">
      <c r="A20" s="38">
        <v>2000</v>
      </c>
      <c r="B20" s="39" t="s">
        <v>18</v>
      </c>
      <c r="C20" s="12"/>
      <c r="D20" s="12"/>
      <c r="E20" s="12"/>
      <c r="F20" s="12">
        <f>E21+E22+E24+E23+E25+E26+E27</f>
        <v>4214508.95</v>
      </c>
      <c r="G20" s="12">
        <f>G21+G22+G23+G24+G25+G26+G27</f>
        <v>4214508.9499999993</v>
      </c>
      <c r="H20" s="12">
        <f t="shared" ref="H20:I20" si="4">H21+H22+H23+H24+H25+H26+H27</f>
        <v>4214508.9499999993</v>
      </c>
      <c r="I20" s="12">
        <f t="shared" si="4"/>
        <v>0</v>
      </c>
    </row>
    <row r="21" spans="1:9" x14ac:dyDescent="0.25">
      <c r="A21" s="35"/>
      <c r="B21" s="36" t="s">
        <v>11</v>
      </c>
      <c r="C21" s="10">
        <v>896443.4</v>
      </c>
      <c r="D21" s="10">
        <v>483870.77</v>
      </c>
      <c r="E21" s="10">
        <f>C21+D21</f>
        <v>1380314.17</v>
      </c>
      <c r="F21" s="10"/>
      <c r="G21" s="10">
        <v>1380314.17</v>
      </c>
      <c r="H21" s="16">
        <f>G21</f>
        <v>1380314.17</v>
      </c>
      <c r="I21" s="17">
        <f>E21-H21</f>
        <v>0</v>
      </c>
    </row>
    <row r="22" spans="1:9" x14ac:dyDescent="0.25">
      <c r="A22" s="35"/>
      <c r="B22" s="36" t="s">
        <v>12</v>
      </c>
      <c r="C22" s="10">
        <v>139850</v>
      </c>
      <c r="D22" s="10">
        <v>47147.95</v>
      </c>
      <c r="E22" s="10">
        <f t="shared" ref="E22:E27" si="5">C22+D22</f>
        <v>186997.95</v>
      </c>
      <c r="F22" s="10"/>
      <c r="G22" s="10">
        <v>186997.95</v>
      </c>
      <c r="H22" s="16">
        <f t="shared" ref="H22:H27" si="6">G22</f>
        <v>186997.95</v>
      </c>
      <c r="I22" s="17">
        <f t="shared" ref="I22:I27" si="7">E22-H22</f>
        <v>0</v>
      </c>
    </row>
    <row r="23" spans="1:9" x14ac:dyDescent="0.25">
      <c r="A23" s="35"/>
      <c r="B23" s="36" t="s">
        <v>13</v>
      </c>
      <c r="C23" s="10">
        <v>139955.1</v>
      </c>
      <c r="D23" s="10">
        <v>13526.77</v>
      </c>
      <c r="E23" s="10">
        <f t="shared" si="5"/>
        <v>153481.87</v>
      </c>
      <c r="F23" s="10"/>
      <c r="G23" s="10">
        <v>153481.87</v>
      </c>
      <c r="H23" s="16">
        <f t="shared" si="6"/>
        <v>153481.87</v>
      </c>
      <c r="I23" s="17">
        <f t="shared" si="7"/>
        <v>0</v>
      </c>
    </row>
    <row r="24" spans="1:9" x14ac:dyDescent="0.25">
      <c r="A24" s="35"/>
      <c r="B24" s="36" t="s">
        <v>14</v>
      </c>
      <c r="C24" s="10">
        <v>0</v>
      </c>
      <c r="D24" s="10">
        <v>0</v>
      </c>
      <c r="E24" s="10">
        <f t="shared" si="5"/>
        <v>0</v>
      </c>
      <c r="F24" s="10"/>
      <c r="G24" s="10">
        <f t="shared" ref="G24:G27" si="8">C24</f>
        <v>0</v>
      </c>
      <c r="H24" s="16">
        <f t="shared" si="6"/>
        <v>0</v>
      </c>
      <c r="I24" s="17">
        <f t="shared" si="7"/>
        <v>0</v>
      </c>
    </row>
    <row r="25" spans="1:9" x14ac:dyDescent="0.25">
      <c r="A25" s="35"/>
      <c r="B25" s="36" t="s">
        <v>15</v>
      </c>
      <c r="C25" s="10">
        <v>1767507.54</v>
      </c>
      <c r="D25" s="10">
        <v>343786.78</v>
      </c>
      <c r="E25" s="10">
        <f t="shared" si="5"/>
        <v>2111294.3200000003</v>
      </c>
      <c r="F25" s="10"/>
      <c r="G25" s="10">
        <v>2111294.3199999998</v>
      </c>
      <c r="H25" s="16">
        <f t="shared" si="6"/>
        <v>2111294.3199999998</v>
      </c>
      <c r="I25" s="17">
        <f t="shared" si="7"/>
        <v>0</v>
      </c>
    </row>
    <row r="26" spans="1:9" x14ac:dyDescent="0.25">
      <c r="A26" s="35"/>
      <c r="B26" s="36" t="s">
        <v>16</v>
      </c>
      <c r="C26" s="10">
        <v>255484.66</v>
      </c>
      <c r="D26" s="10">
        <v>126935.98</v>
      </c>
      <c r="E26" s="10">
        <f t="shared" si="5"/>
        <v>382420.64</v>
      </c>
      <c r="F26" s="10"/>
      <c r="G26" s="10">
        <v>382420.64</v>
      </c>
      <c r="H26" s="16">
        <f t="shared" si="6"/>
        <v>382420.64</v>
      </c>
      <c r="I26" s="17">
        <f t="shared" si="7"/>
        <v>0</v>
      </c>
    </row>
    <row r="27" spans="1:9" x14ac:dyDescent="0.25">
      <c r="A27" s="35"/>
      <c r="B27" s="37" t="s">
        <v>17</v>
      </c>
      <c r="C27" s="10">
        <v>0</v>
      </c>
      <c r="D27" s="10"/>
      <c r="E27" s="10">
        <f t="shared" si="5"/>
        <v>0</v>
      </c>
      <c r="F27" s="10"/>
      <c r="G27" s="10">
        <f t="shared" si="8"/>
        <v>0</v>
      </c>
      <c r="H27" s="16">
        <f t="shared" si="6"/>
        <v>0</v>
      </c>
      <c r="I27" s="17">
        <f t="shared" si="7"/>
        <v>0</v>
      </c>
    </row>
    <row r="28" spans="1:9" s="9" customFormat="1" x14ac:dyDescent="0.25">
      <c r="A28" s="38">
        <v>3000</v>
      </c>
      <c r="B28" s="40" t="s">
        <v>19</v>
      </c>
      <c r="C28" s="12"/>
      <c r="D28" s="12"/>
      <c r="E28" s="12"/>
      <c r="F28" s="12">
        <f>E29+E30+E31+E32+E33+E34+E35+E36+E37+E38+E39+E40+E41</f>
        <v>11489616.369999997</v>
      </c>
      <c r="G28" s="12">
        <f>SUM(G29:G41)</f>
        <v>11489616.369999997</v>
      </c>
      <c r="H28" s="12">
        <f t="shared" ref="H28:I28" si="9">SUM(H29:H41)</f>
        <v>11489616.369999997</v>
      </c>
      <c r="I28" s="12">
        <f t="shared" si="9"/>
        <v>0</v>
      </c>
    </row>
    <row r="29" spans="1:9" x14ac:dyDescent="0.25">
      <c r="A29" s="35"/>
      <c r="B29" s="36" t="s">
        <v>11</v>
      </c>
      <c r="C29" s="10">
        <v>1370612.53</v>
      </c>
      <c r="D29" s="10">
        <v>340279.26</v>
      </c>
      <c r="E29" s="10">
        <f>C29+D29</f>
        <v>1710891.79</v>
      </c>
      <c r="F29" s="10"/>
      <c r="G29" s="10">
        <f>E29</f>
        <v>1710891.79</v>
      </c>
      <c r="H29" s="16">
        <f>E29</f>
        <v>1710891.79</v>
      </c>
      <c r="I29" s="17">
        <f>E29-H29</f>
        <v>0</v>
      </c>
    </row>
    <row r="30" spans="1:9" x14ac:dyDescent="0.25">
      <c r="A30" s="35"/>
      <c r="B30" s="36" t="s">
        <v>12</v>
      </c>
      <c r="C30" s="10">
        <v>500000</v>
      </c>
      <c r="D30" s="10">
        <v>5026062.47</v>
      </c>
      <c r="E30" s="10">
        <f t="shared" ref="E30:E41" si="10">C30+D30</f>
        <v>5526062.4699999997</v>
      </c>
      <c r="F30" s="10"/>
      <c r="G30" s="10">
        <f t="shared" ref="G30:G41" si="11">E30</f>
        <v>5526062.4699999997</v>
      </c>
      <c r="H30" s="16">
        <f t="shared" ref="H30:H41" si="12">E30</f>
        <v>5526062.4699999997</v>
      </c>
      <c r="I30" s="17">
        <f t="shared" ref="I30:I41" si="13">E30-H30</f>
        <v>0</v>
      </c>
    </row>
    <row r="31" spans="1:9" x14ac:dyDescent="0.25">
      <c r="A31" s="35"/>
      <c r="B31" s="36" t="s">
        <v>13</v>
      </c>
      <c r="C31" s="10">
        <v>393589.76000000001</v>
      </c>
      <c r="D31" s="10">
        <v>-20787.34</v>
      </c>
      <c r="E31" s="10">
        <f t="shared" si="10"/>
        <v>372802.42</v>
      </c>
      <c r="F31" s="10"/>
      <c r="G31" s="10">
        <f t="shared" si="11"/>
        <v>372802.42</v>
      </c>
      <c r="H31" s="16">
        <f t="shared" si="12"/>
        <v>372802.42</v>
      </c>
      <c r="I31" s="17">
        <f t="shared" si="13"/>
        <v>0</v>
      </c>
    </row>
    <row r="32" spans="1:9" x14ac:dyDescent="0.25">
      <c r="A32" s="35"/>
      <c r="B32" s="36" t="s">
        <v>14</v>
      </c>
      <c r="C32" s="10">
        <v>0</v>
      </c>
      <c r="D32" s="10">
        <v>0</v>
      </c>
      <c r="E32" s="10">
        <f t="shared" si="10"/>
        <v>0</v>
      </c>
      <c r="F32" s="10"/>
      <c r="G32" s="10">
        <f t="shared" si="11"/>
        <v>0</v>
      </c>
      <c r="H32" s="16">
        <f t="shared" si="12"/>
        <v>0</v>
      </c>
      <c r="I32" s="17">
        <f t="shared" si="13"/>
        <v>0</v>
      </c>
    </row>
    <row r="33" spans="1:9" x14ac:dyDescent="0.25">
      <c r="A33" s="35"/>
      <c r="B33" s="36" t="s">
        <v>15</v>
      </c>
      <c r="C33" s="10">
        <v>1639418.55</v>
      </c>
      <c r="D33" s="10">
        <v>189070.46</v>
      </c>
      <c r="E33" s="10">
        <f t="shared" si="10"/>
        <v>1828489.01</v>
      </c>
      <c r="F33" s="10"/>
      <c r="G33" s="10">
        <f t="shared" si="11"/>
        <v>1828489.01</v>
      </c>
      <c r="H33" s="16">
        <f t="shared" si="12"/>
        <v>1828489.01</v>
      </c>
      <c r="I33" s="17">
        <f t="shared" si="13"/>
        <v>0</v>
      </c>
    </row>
    <row r="34" spans="1:9" x14ac:dyDescent="0.25">
      <c r="A34" s="35"/>
      <c r="B34" s="36" t="s">
        <v>16</v>
      </c>
      <c r="C34" s="10">
        <v>316546.93</v>
      </c>
      <c r="D34" s="10">
        <v>363462.6</v>
      </c>
      <c r="E34" s="10">
        <f t="shared" si="10"/>
        <v>680009.53</v>
      </c>
      <c r="F34" s="10"/>
      <c r="G34" s="10">
        <f t="shared" si="11"/>
        <v>680009.53</v>
      </c>
      <c r="H34" s="16">
        <f t="shared" si="12"/>
        <v>680009.53</v>
      </c>
      <c r="I34" s="17">
        <f t="shared" si="13"/>
        <v>0</v>
      </c>
    </row>
    <row r="35" spans="1:9" x14ac:dyDescent="0.25">
      <c r="A35" s="35"/>
      <c r="B35" s="36" t="s">
        <v>20</v>
      </c>
      <c r="C35" s="10">
        <v>0</v>
      </c>
      <c r="D35" s="10">
        <v>309688</v>
      </c>
      <c r="E35" s="10">
        <f t="shared" si="10"/>
        <v>309688</v>
      </c>
      <c r="F35" s="10"/>
      <c r="G35" s="10">
        <f t="shared" si="11"/>
        <v>309688</v>
      </c>
      <c r="H35" s="16">
        <f t="shared" si="12"/>
        <v>309688</v>
      </c>
      <c r="I35" s="17">
        <f t="shared" si="13"/>
        <v>0</v>
      </c>
    </row>
    <row r="36" spans="1:9" x14ac:dyDescent="0.25">
      <c r="A36" s="35"/>
      <c r="B36" s="36" t="s">
        <v>21</v>
      </c>
      <c r="C36" s="10">
        <v>84856</v>
      </c>
      <c r="D36" s="10">
        <v>38847.410000000003</v>
      </c>
      <c r="E36" s="10">
        <f t="shared" si="10"/>
        <v>123703.41</v>
      </c>
      <c r="F36" s="10"/>
      <c r="G36" s="10">
        <f t="shared" si="11"/>
        <v>123703.41</v>
      </c>
      <c r="H36" s="16">
        <f t="shared" si="12"/>
        <v>123703.41</v>
      </c>
      <c r="I36" s="17">
        <f t="shared" si="13"/>
        <v>0</v>
      </c>
    </row>
    <row r="37" spans="1:9" ht="27" x14ac:dyDescent="0.25">
      <c r="A37" s="35"/>
      <c r="B37" s="36" t="s">
        <v>22</v>
      </c>
      <c r="C37" s="10">
        <v>180831</v>
      </c>
      <c r="D37" s="10">
        <v>195.72</v>
      </c>
      <c r="E37" s="10">
        <f t="shared" si="10"/>
        <v>181026.72</v>
      </c>
      <c r="F37" s="10"/>
      <c r="G37" s="10">
        <f t="shared" si="11"/>
        <v>181026.72</v>
      </c>
      <c r="H37" s="16">
        <f t="shared" si="12"/>
        <v>181026.72</v>
      </c>
      <c r="I37" s="17">
        <f t="shared" si="13"/>
        <v>0</v>
      </c>
    </row>
    <row r="38" spans="1:9" ht="27" x14ac:dyDescent="0.25">
      <c r="A38" s="35"/>
      <c r="B38" s="36" t="s">
        <v>23</v>
      </c>
      <c r="C38" s="10">
        <v>521000</v>
      </c>
      <c r="D38" s="10">
        <v>32039.11</v>
      </c>
      <c r="E38" s="10">
        <f t="shared" si="10"/>
        <v>553039.11</v>
      </c>
      <c r="F38" s="10"/>
      <c r="G38" s="10">
        <f t="shared" si="11"/>
        <v>553039.11</v>
      </c>
      <c r="H38" s="16">
        <f t="shared" si="12"/>
        <v>553039.11</v>
      </c>
      <c r="I38" s="17">
        <f t="shared" si="13"/>
        <v>0</v>
      </c>
    </row>
    <row r="39" spans="1:9" ht="27" x14ac:dyDescent="0.25">
      <c r="A39" s="35"/>
      <c r="B39" s="36" t="s">
        <v>24</v>
      </c>
      <c r="C39" s="10">
        <v>26792</v>
      </c>
      <c r="D39" s="10">
        <v>-610.88</v>
      </c>
      <c r="E39" s="10">
        <f t="shared" si="10"/>
        <v>26181.119999999999</v>
      </c>
      <c r="F39" s="10"/>
      <c r="G39" s="10">
        <f t="shared" si="11"/>
        <v>26181.119999999999</v>
      </c>
      <c r="H39" s="16">
        <f t="shared" si="12"/>
        <v>26181.119999999999</v>
      </c>
      <c r="I39" s="17">
        <f t="shared" si="13"/>
        <v>0</v>
      </c>
    </row>
    <row r="40" spans="1:9" x14ac:dyDescent="0.25">
      <c r="A40" s="35"/>
      <c r="B40" s="36" t="s">
        <v>25</v>
      </c>
      <c r="C40" s="10">
        <v>0</v>
      </c>
      <c r="D40" s="10">
        <v>4722.79</v>
      </c>
      <c r="E40" s="10">
        <f t="shared" si="10"/>
        <v>4722.79</v>
      </c>
      <c r="F40" s="10"/>
      <c r="G40" s="10">
        <f t="shared" si="11"/>
        <v>4722.79</v>
      </c>
      <c r="H40" s="16">
        <f t="shared" si="12"/>
        <v>4722.79</v>
      </c>
      <c r="I40" s="17">
        <f t="shared" si="13"/>
        <v>0</v>
      </c>
    </row>
    <row r="41" spans="1:9" x14ac:dyDescent="0.25">
      <c r="A41" s="35"/>
      <c r="B41" s="36" t="s">
        <v>26</v>
      </c>
      <c r="C41" s="10">
        <v>0</v>
      </c>
      <c r="D41" s="10">
        <v>173000</v>
      </c>
      <c r="E41" s="10">
        <f t="shared" si="10"/>
        <v>173000</v>
      </c>
      <c r="F41" s="10"/>
      <c r="G41" s="10">
        <f t="shared" si="11"/>
        <v>173000</v>
      </c>
      <c r="H41" s="16">
        <f t="shared" si="12"/>
        <v>173000</v>
      </c>
      <c r="I41" s="17">
        <f t="shared" si="13"/>
        <v>0</v>
      </c>
    </row>
    <row r="42" spans="1:9" s="9" customFormat="1" ht="27" x14ac:dyDescent="0.25">
      <c r="A42" s="38">
        <v>4000</v>
      </c>
      <c r="B42" s="41" t="s">
        <v>27</v>
      </c>
      <c r="C42" s="12"/>
      <c r="D42" s="12"/>
      <c r="E42" s="12"/>
      <c r="F42" s="12">
        <f>'[1]PE-01'!E316</f>
        <v>5975908.3199999994</v>
      </c>
      <c r="G42" s="12">
        <f>SUM(G43:G49)</f>
        <v>5975908.3199999994</v>
      </c>
      <c r="H42" s="12">
        <f t="shared" ref="H42:I42" si="14">SUM(H43:H49)</f>
        <v>5975908.3199999994</v>
      </c>
      <c r="I42" s="12">
        <f t="shared" si="14"/>
        <v>0</v>
      </c>
    </row>
    <row r="43" spans="1:9" x14ac:dyDescent="0.25">
      <c r="A43" s="35"/>
      <c r="B43" s="36" t="s">
        <v>11</v>
      </c>
      <c r="C43" s="10">
        <v>498214.51</v>
      </c>
      <c r="D43" s="10">
        <v>84783.86</v>
      </c>
      <c r="E43" s="10">
        <f>C43+D43</f>
        <v>582998.37</v>
      </c>
      <c r="F43" s="10"/>
      <c r="G43" s="10">
        <f>E43</f>
        <v>582998.37</v>
      </c>
      <c r="H43" s="16">
        <f>E43</f>
        <v>582998.37</v>
      </c>
      <c r="I43" s="17">
        <f>E43-H43</f>
        <v>0</v>
      </c>
    </row>
    <row r="44" spans="1:9" x14ac:dyDescent="0.25">
      <c r="A44" s="35"/>
      <c r="B44" s="36" t="s">
        <v>12</v>
      </c>
      <c r="C44" s="10">
        <v>2076371</v>
      </c>
      <c r="D44" s="10">
        <v>144059.01</v>
      </c>
      <c r="E44" s="10">
        <f t="shared" ref="E44:E77" si="15">C44+D44</f>
        <v>2220430.0099999998</v>
      </c>
      <c r="F44" s="10"/>
      <c r="G44" s="10">
        <f t="shared" ref="G44:G49" si="16">E44</f>
        <v>2220430.0099999998</v>
      </c>
      <c r="H44" s="16">
        <f t="shared" ref="H44:H49" si="17">E44</f>
        <v>2220430.0099999998</v>
      </c>
      <c r="I44" s="17">
        <f t="shared" ref="I44:I49" si="18">E44-H44</f>
        <v>0</v>
      </c>
    </row>
    <row r="45" spans="1:9" x14ac:dyDescent="0.25">
      <c r="A45" s="35"/>
      <c r="B45" s="36" t="s">
        <v>13</v>
      </c>
      <c r="C45" s="10">
        <v>2895607.14</v>
      </c>
      <c r="D45" s="10">
        <v>-156594.5</v>
      </c>
      <c r="E45" s="10">
        <f t="shared" si="15"/>
        <v>2739012.64</v>
      </c>
      <c r="F45" s="10"/>
      <c r="G45" s="10">
        <f t="shared" si="16"/>
        <v>2739012.64</v>
      </c>
      <c r="H45" s="16">
        <f t="shared" si="17"/>
        <v>2739012.64</v>
      </c>
      <c r="I45" s="17">
        <f t="shared" si="18"/>
        <v>0</v>
      </c>
    </row>
    <row r="46" spans="1:9" x14ac:dyDescent="0.25">
      <c r="A46" s="35"/>
      <c r="B46" s="36" t="s">
        <v>14</v>
      </c>
      <c r="C46" s="10">
        <v>0</v>
      </c>
      <c r="D46" s="10">
        <v>0</v>
      </c>
      <c r="E46" s="10">
        <f t="shared" si="15"/>
        <v>0</v>
      </c>
      <c r="F46" s="10"/>
      <c r="G46" s="10">
        <f t="shared" si="16"/>
        <v>0</v>
      </c>
      <c r="H46" s="16">
        <f t="shared" si="17"/>
        <v>0</v>
      </c>
      <c r="I46" s="17">
        <f t="shared" si="18"/>
        <v>0</v>
      </c>
    </row>
    <row r="47" spans="1:9" x14ac:dyDescent="0.25">
      <c r="A47" s="35"/>
      <c r="B47" s="36" t="s">
        <v>15</v>
      </c>
      <c r="C47" s="10">
        <v>0</v>
      </c>
      <c r="D47" s="10"/>
      <c r="E47" s="10">
        <f t="shared" si="15"/>
        <v>0</v>
      </c>
      <c r="F47" s="10"/>
      <c r="G47" s="10">
        <f t="shared" si="16"/>
        <v>0</v>
      </c>
      <c r="H47" s="16">
        <f t="shared" si="17"/>
        <v>0</v>
      </c>
      <c r="I47" s="17">
        <f t="shared" si="18"/>
        <v>0</v>
      </c>
    </row>
    <row r="48" spans="1:9" x14ac:dyDescent="0.25">
      <c r="A48" s="35"/>
      <c r="B48" s="36" t="s">
        <v>16</v>
      </c>
      <c r="C48" s="10">
        <v>325664.21999999997</v>
      </c>
      <c r="D48" s="10">
        <v>107803.08</v>
      </c>
      <c r="E48" s="10">
        <f t="shared" si="15"/>
        <v>433467.3</v>
      </c>
      <c r="F48" s="10"/>
      <c r="G48" s="10">
        <f t="shared" si="16"/>
        <v>433467.3</v>
      </c>
      <c r="H48" s="16">
        <f t="shared" si="17"/>
        <v>433467.3</v>
      </c>
      <c r="I48" s="17">
        <f t="shared" si="18"/>
        <v>0</v>
      </c>
    </row>
    <row r="49" spans="1:9" x14ac:dyDescent="0.25">
      <c r="A49" s="35"/>
      <c r="B49" s="37" t="s">
        <v>17</v>
      </c>
      <c r="C49" s="10">
        <v>0</v>
      </c>
      <c r="D49" s="10"/>
      <c r="E49" s="10">
        <f t="shared" si="15"/>
        <v>0</v>
      </c>
      <c r="F49" s="10"/>
      <c r="G49" s="10">
        <f t="shared" si="16"/>
        <v>0</v>
      </c>
      <c r="H49" s="16">
        <f t="shared" si="17"/>
        <v>0</v>
      </c>
      <c r="I49" s="17">
        <f t="shared" si="18"/>
        <v>0</v>
      </c>
    </row>
    <row r="50" spans="1:9" s="9" customFormat="1" x14ac:dyDescent="0.25">
      <c r="A50" s="38">
        <v>5000</v>
      </c>
      <c r="B50" s="42" t="s">
        <v>28</v>
      </c>
      <c r="C50" s="12"/>
      <c r="D50" s="12"/>
      <c r="E50" s="10"/>
      <c r="F50" s="12">
        <f>'[1]PE-01'!E380</f>
        <v>304062.48</v>
      </c>
      <c r="G50" s="12">
        <f>SUM(G51:G57)</f>
        <v>304062.48</v>
      </c>
      <c r="H50" s="12">
        <f t="shared" ref="H50:I50" si="19">SUM(H51:H57)</f>
        <v>304062.48</v>
      </c>
      <c r="I50" s="12">
        <f t="shared" si="19"/>
        <v>0</v>
      </c>
    </row>
    <row r="51" spans="1:9" x14ac:dyDescent="0.25">
      <c r="A51" s="35"/>
      <c r="B51" s="36" t="s">
        <v>11</v>
      </c>
      <c r="C51" s="10">
        <v>0</v>
      </c>
      <c r="D51" s="10">
        <v>141464.5</v>
      </c>
      <c r="E51" s="10">
        <f t="shared" si="15"/>
        <v>141464.5</v>
      </c>
      <c r="F51" s="10"/>
      <c r="G51" s="10">
        <f>E51</f>
        <v>141464.5</v>
      </c>
      <c r="H51" s="16">
        <f>G51</f>
        <v>141464.5</v>
      </c>
      <c r="I51" s="17">
        <f>E51-G51</f>
        <v>0</v>
      </c>
    </row>
    <row r="52" spans="1:9" x14ac:dyDescent="0.25">
      <c r="A52" s="35"/>
      <c r="B52" s="36" t="s">
        <v>12</v>
      </c>
      <c r="C52" s="10">
        <f>'[1]PE-01'!C389</f>
        <v>0</v>
      </c>
      <c r="D52" s="10">
        <v>0</v>
      </c>
      <c r="E52" s="10">
        <f t="shared" si="15"/>
        <v>0</v>
      </c>
      <c r="F52" s="10"/>
      <c r="G52" s="10">
        <f t="shared" ref="G52:G56" si="20">E52</f>
        <v>0</v>
      </c>
      <c r="H52" s="16">
        <f t="shared" ref="H52:H56" si="21">G52</f>
        <v>0</v>
      </c>
      <c r="I52" s="17">
        <f t="shared" ref="I52:I57" si="22">E52-G52</f>
        <v>0</v>
      </c>
    </row>
    <row r="53" spans="1:9" x14ac:dyDescent="0.25">
      <c r="A53" s="35"/>
      <c r="B53" s="36" t="s">
        <v>13</v>
      </c>
      <c r="C53" s="10">
        <v>0</v>
      </c>
      <c r="D53" s="10">
        <v>115000</v>
      </c>
      <c r="E53" s="10">
        <f t="shared" si="15"/>
        <v>115000</v>
      </c>
      <c r="F53" s="10"/>
      <c r="G53" s="10">
        <f t="shared" si="20"/>
        <v>115000</v>
      </c>
      <c r="H53" s="16">
        <f t="shared" si="21"/>
        <v>115000</v>
      </c>
      <c r="I53" s="17">
        <f t="shared" si="22"/>
        <v>0</v>
      </c>
    </row>
    <row r="54" spans="1:9" x14ac:dyDescent="0.25">
      <c r="A54" s="35"/>
      <c r="B54" s="36" t="s">
        <v>14</v>
      </c>
      <c r="C54" s="10">
        <f>'[1]PE-01'!D392</f>
        <v>0</v>
      </c>
      <c r="D54" s="10">
        <v>0</v>
      </c>
      <c r="E54" s="10">
        <f t="shared" si="15"/>
        <v>0</v>
      </c>
      <c r="F54" s="10"/>
      <c r="G54" s="10">
        <f t="shared" si="20"/>
        <v>0</v>
      </c>
      <c r="H54" s="16">
        <f t="shared" si="21"/>
        <v>0</v>
      </c>
      <c r="I54" s="17">
        <f t="shared" si="22"/>
        <v>0</v>
      </c>
    </row>
    <row r="55" spans="1:9" x14ac:dyDescent="0.25">
      <c r="A55" s="35"/>
      <c r="B55" s="36" t="s">
        <v>43</v>
      </c>
      <c r="C55" s="10">
        <v>0</v>
      </c>
      <c r="D55" s="10">
        <v>27000</v>
      </c>
      <c r="E55" s="10">
        <f t="shared" si="15"/>
        <v>27000</v>
      </c>
      <c r="F55" s="10"/>
      <c r="G55" s="10">
        <f t="shared" si="20"/>
        <v>27000</v>
      </c>
      <c r="H55" s="16">
        <f t="shared" si="21"/>
        <v>27000</v>
      </c>
      <c r="I55" s="17">
        <f t="shared" si="22"/>
        <v>0</v>
      </c>
    </row>
    <row r="56" spans="1:9" x14ac:dyDescent="0.25">
      <c r="A56" s="35"/>
      <c r="B56" s="36" t="s">
        <v>16</v>
      </c>
      <c r="C56" s="10">
        <v>0</v>
      </c>
      <c r="D56" s="10">
        <v>20597.98</v>
      </c>
      <c r="E56" s="10">
        <f t="shared" si="15"/>
        <v>20597.98</v>
      </c>
      <c r="F56" s="10"/>
      <c r="G56" s="10">
        <f t="shared" si="20"/>
        <v>20597.98</v>
      </c>
      <c r="H56" s="16">
        <f t="shared" si="21"/>
        <v>20597.98</v>
      </c>
      <c r="I56" s="17">
        <f t="shared" si="22"/>
        <v>0</v>
      </c>
    </row>
    <row r="57" spans="1:9" x14ac:dyDescent="0.25">
      <c r="A57" s="35"/>
      <c r="B57" s="37" t="s">
        <v>29</v>
      </c>
      <c r="C57" s="10">
        <v>0</v>
      </c>
      <c r="D57" s="10"/>
      <c r="E57" s="10">
        <f t="shared" si="15"/>
        <v>0</v>
      </c>
      <c r="F57" s="10"/>
      <c r="G57" s="10">
        <f t="shared" ref="G52:G57" si="23">C57</f>
        <v>0</v>
      </c>
      <c r="H57" s="16">
        <f>C57</f>
        <v>0</v>
      </c>
      <c r="I57" s="17">
        <f t="shared" si="22"/>
        <v>0</v>
      </c>
    </row>
    <row r="58" spans="1:9" s="9" customFormat="1" x14ac:dyDescent="0.25">
      <c r="A58" s="38">
        <v>6000</v>
      </c>
      <c r="B58" s="42" t="s">
        <v>30</v>
      </c>
      <c r="C58" s="12"/>
      <c r="D58" s="12"/>
      <c r="E58" s="10"/>
      <c r="F58" s="12">
        <f>E62+E64+E65</f>
        <v>17552761.609999999</v>
      </c>
      <c r="G58" s="12">
        <f>G59+G60+G61+G63+G62+G64+G65</f>
        <v>11785885.09</v>
      </c>
      <c r="H58" s="12">
        <f>H59+H60+H61+H63+H62+H64+H65</f>
        <v>11785885.09</v>
      </c>
      <c r="I58" s="12">
        <f>I59+I60+I61+I63+I62+I64+I65</f>
        <v>5766876.5200000014</v>
      </c>
    </row>
    <row r="59" spans="1:9" x14ac:dyDescent="0.25">
      <c r="A59" s="35"/>
      <c r="B59" s="36" t="s">
        <v>11</v>
      </c>
      <c r="C59" s="10">
        <f>'[1]PE-01'!C420</f>
        <v>0</v>
      </c>
      <c r="D59" s="10">
        <v>0</v>
      </c>
      <c r="E59" s="10">
        <f t="shared" si="15"/>
        <v>0</v>
      </c>
      <c r="F59" s="10"/>
      <c r="G59" s="10">
        <v>0</v>
      </c>
      <c r="H59" s="16">
        <f>G59</f>
        <v>0</v>
      </c>
      <c r="I59" s="17">
        <f>E59-H59</f>
        <v>0</v>
      </c>
    </row>
    <row r="60" spans="1:9" x14ac:dyDescent="0.25">
      <c r="A60" s="35"/>
      <c r="B60" s="36" t="s">
        <v>12</v>
      </c>
      <c r="C60" s="10">
        <v>0</v>
      </c>
      <c r="D60" s="10">
        <v>0</v>
      </c>
      <c r="E60" s="10">
        <f t="shared" si="15"/>
        <v>0</v>
      </c>
      <c r="F60" s="10"/>
      <c r="G60" s="10">
        <v>0</v>
      </c>
      <c r="H60" s="16">
        <f t="shared" ref="H60:H65" si="24">G60</f>
        <v>0</v>
      </c>
      <c r="I60" s="17">
        <f t="shared" ref="I60:I65" si="25">E60-H60</f>
        <v>0</v>
      </c>
    </row>
    <row r="61" spans="1:9" x14ac:dyDescent="0.25">
      <c r="A61" s="35"/>
      <c r="B61" s="36" t="s">
        <v>13</v>
      </c>
      <c r="C61" s="10">
        <v>0</v>
      </c>
      <c r="D61" s="10">
        <v>0</v>
      </c>
      <c r="E61" s="10">
        <f t="shared" si="15"/>
        <v>0</v>
      </c>
      <c r="F61" s="10"/>
      <c r="G61" s="10">
        <v>0</v>
      </c>
      <c r="H61" s="16">
        <f t="shared" si="24"/>
        <v>0</v>
      </c>
      <c r="I61" s="17">
        <f t="shared" si="25"/>
        <v>0</v>
      </c>
    </row>
    <row r="62" spans="1:9" x14ac:dyDescent="0.25">
      <c r="A62" s="35"/>
      <c r="B62" s="36" t="s">
        <v>14</v>
      </c>
      <c r="C62" s="10">
        <f>'[1]PE-01'!D426</f>
        <v>2673127</v>
      </c>
      <c r="D62" s="10">
        <v>0</v>
      </c>
      <c r="E62" s="10">
        <f t="shared" si="15"/>
        <v>2673127</v>
      </c>
      <c r="F62" s="10"/>
      <c r="G62" s="10">
        <f>1327648.64-4480.72</f>
        <v>1323167.92</v>
      </c>
      <c r="H62" s="16">
        <f t="shared" si="24"/>
        <v>1323167.92</v>
      </c>
      <c r="I62" s="17">
        <f t="shared" si="25"/>
        <v>1349959.08</v>
      </c>
    </row>
    <row r="63" spans="1:9" x14ac:dyDescent="0.25">
      <c r="A63" s="35"/>
      <c r="B63" s="36" t="s">
        <v>15</v>
      </c>
      <c r="C63" s="10">
        <f>'[1]PE-01'!D422</f>
        <v>0</v>
      </c>
      <c r="D63" s="10"/>
      <c r="E63" s="10">
        <f t="shared" si="15"/>
        <v>0</v>
      </c>
      <c r="F63" s="10"/>
      <c r="G63" s="10">
        <v>0</v>
      </c>
      <c r="H63" s="16">
        <f t="shared" si="24"/>
        <v>0</v>
      </c>
      <c r="I63" s="17">
        <f>E63-H63</f>
        <v>0</v>
      </c>
    </row>
    <row r="64" spans="1:9" x14ac:dyDescent="0.25">
      <c r="A64" s="35"/>
      <c r="B64" s="36" t="s">
        <v>31</v>
      </c>
      <c r="C64" s="10">
        <v>0</v>
      </c>
      <c r="D64" s="10">
        <v>1977999.98</v>
      </c>
      <c r="E64" s="10">
        <f t="shared" si="15"/>
        <v>1977999.98</v>
      </c>
      <c r="F64" s="10"/>
      <c r="G64" s="10">
        <v>1977999.98</v>
      </c>
      <c r="H64" s="16">
        <f t="shared" si="24"/>
        <v>1977999.98</v>
      </c>
      <c r="I64" s="17">
        <f t="shared" si="25"/>
        <v>0</v>
      </c>
    </row>
    <row r="65" spans="1:9" x14ac:dyDescent="0.25">
      <c r="A65" s="35"/>
      <c r="B65" s="36" t="s">
        <v>32</v>
      </c>
      <c r="C65" s="10"/>
      <c r="D65" s="10">
        <v>12901634.630000001</v>
      </c>
      <c r="E65" s="10">
        <f t="shared" si="15"/>
        <v>12901634.630000001</v>
      </c>
      <c r="F65" s="10"/>
      <c r="G65" s="10">
        <v>8484717.1899999995</v>
      </c>
      <c r="H65" s="16">
        <f t="shared" si="24"/>
        <v>8484717.1899999995</v>
      </c>
      <c r="I65" s="17">
        <f t="shared" si="25"/>
        <v>4416917.4400000013</v>
      </c>
    </row>
    <row r="66" spans="1:9" x14ac:dyDescent="0.25">
      <c r="A66" s="35"/>
      <c r="B66" s="36" t="s">
        <v>33</v>
      </c>
      <c r="C66" s="10">
        <f>'[1]PE-01'!D473</f>
        <v>0</v>
      </c>
      <c r="D66" s="10"/>
      <c r="E66" s="10">
        <f t="shared" si="15"/>
        <v>0</v>
      </c>
      <c r="F66" s="10"/>
      <c r="G66" s="10"/>
      <c r="H66" s="11"/>
      <c r="I66" s="17">
        <f t="shared" ref="I60:I66" si="26">C66-H66</f>
        <v>0</v>
      </c>
    </row>
    <row r="67" spans="1:9" s="9" customFormat="1" ht="27" x14ac:dyDescent="0.25">
      <c r="A67" s="38">
        <v>7000</v>
      </c>
      <c r="B67" s="42" t="s">
        <v>34</v>
      </c>
      <c r="C67" s="12"/>
      <c r="D67" s="12"/>
      <c r="E67" s="10"/>
      <c r="F67" s="12">
        <f>SUM(C68:C69)</f>
        <v>0</v>
      </c>
      <c r="G67" s="12">
        <f>SUM(G68:G77)</f>
        <v>0</v>
      </c>
      <c r="H67" s="12">
        <f t="shared" ref="H67:I67" si="27">SUM(H68:H77)</f>
        <v>0</v>
      </c>
      <c r="I67" s="12">
        <f t="shared" si="27"/>
        <v>0</v>
      </c>
    </row>
    <row r="68" spans="1:9" x14ac:dyDescent="0.25">
      <c r="A68" s="35"/>
      <c r="B68" s="36" t="s">
        <v>11</v>
      </c>
      <c r="C68" s="10">
        <v>0</v>
      </c>
      <c r="D68" s="10"/>
      <c r="E68" s="10">
        <f t="shared" si="15"/>
        <v>0</v>
      </c>
      <c r="F68" s="10"/>
      <c r="G68" s="10">
        <v>0</v>
      </c>
      <c r="H68" s="16">
        <f>G68</f>
        <v>0</v>
      </c>
      <c r="I68" s="17">
        <f>C68-H68</f>
        <v>0</v>
      </c>
    </row>
    <row r="69" spans="1:9" ht="3.75" customHeight="1" x14ac:dyDescent="0.25">
      <c r="A69" s="35"/>
      <c r="B69" s="37" t="s">
        <v>17</v>
      </c>
      <c r="C69" s="10">
        <v>0</v>
      </c>
      <c r="D69" s="10"/>
      <c r="E69" s="10">
        <f t="shared" si="15"/>
        <v>0</v>
      </c>
      <c r="F69" s="10"/>
      <c r="G69" s="10">
        <v>0</v>
      </c>
      <c r="H69" s="16">
        <f t="shared" ref="H69:H77" si="28">G69</f>
        <v>0</v>
      </c>
      <c r="I69" s="17">
        <f t="shared" ref="I69:I77" si="29">C69-H69</f>
        <v>0</v>
      </c>
    </row>
    <row r="70" spans="1:9" s="9" customFormat="1" hidden="1" x14ac:dyDescent="0.25">
      <c r="A70" s="38">
        <v>8000</v>
      </c>
      <c r="B70" s="42" t="s">
        <v>35</v>
      </c>
      <c r="C70" s="12"/>
      <c r="D70" s="12"/>
      <c r="E70" s="10">
        <f t="shared" si="15"/>
        <v>0</v>
      </c>
      <c r="F70" s="12">
        <f>SUM(C71:C77)</f>
        <v>0</v>
      </c>
      <c r="G70" s="12"/>
      <c r="H70" s="16">
        <f t="shared" si="28"/>
        <v>0</v>
      </c>
      <c r="I70" s="17">
        <f t="shared" si="29"/>
        <v>0</v>
      </c>
    </row>
    <row r="71" spans="1:9" x14ac:dyDescent="0.25">
      <c r="A71" s="35"/>
      <c r="B71" s="36" t="s">
        <v>11</v>
      </c>
      <c r="C71" s="10">
        <v>0</v>
      </c>
      <c r="D71" s="10"/>
      <c r="E71" s="10">
        <f t="shared" si="15"/>
        <v>0</v>
      </c>
      <c r="F71" s="10"/>
      <c r="G71" s="10">
        <v>0</v>
      </c>
      <c r="H71" s="16">
        <f t="shared" si="28"/>
        <v>0</v>
      </c>
      <c r="I71" s="17">
        <f t="shared" si="29"/>
        <v>0</v>
      </c>
    </row>
    <row r="72" spans="1:9" x14ac:dyDescent="0.25">
      <c r="A72" s="35"/>
      <c r="B72" s="36" t="s">
        <v>12</v>
      </c>
      <c r="C72" s="10">
        <v>0</v>
      </c>
      <c r="D72" s="10"/>
      <c r="E72" s="10">
        <f t="shared" si="15"/>
        <v>0</v>
      </c>
      <c r="F72" s="10"/>
      <c r="G72" s="10">
        <v>0</v>
      </c>
      <c r="H72" s="16">
        <f t="shared" si="28"/>
        <v>0</v>
      </c>
      <c r="I72" s="17">
        <f t="shared" si="29"/>
        <v>0</v>
      </c>
    </row>
    <row r="73" spans="1:9" x14ac:dyDescent="0.25">
      <c r="A73" s="35"/>
      <c r="B73" s="36" t="s">
        <v>13</v>
      </c>
      <c r="C73" s="10">
        <v>0</v>
      </c>
      <c r="D73" s="10"/>
      <c r="E73" s="10">
        <f t="shared" si="15"/>
        <v>0</v>
      </c>
      <c r="F73" s="10"/>
      <c r="G73" s="10">
        <v>0</v>
      </c>
      <c r="H73" s="16">
        <f t="shared" si="28"/>
        <v>0</v>
      </c>
      <c r="I73" s="17">
        <f t="shared" si="29"/>
        <v>0</v>
      </c>
    </row>
    <row r="74" spans="1:9" x14ac:dyDescent="0.25">
      <c r="A74" s="35"/>
      <c r="B74" s="36" t="s">
        <v>14</v>
      </c>
      <c r="C74" s="10">
        <v>0</v>
      </c>
      <c r="D74" s="10"/>
      <c r="E74" s="10">
        <f t="shared" si="15"/>
        <v>0</v>
      </c>
      <c r="F74" s="10"/>
      <c r="G74" s="10">
        <v>0</v>
      </c>
      <c r="H74" s="16">
        <f t="shared" si="28"/>
        <v>0</v>
      </c>
      <c r="I74" s="17">
        <f t="shared" si="29"/>
        <v>0</v>
      </c>
    </row>
    <row r="75" spans="1:9" x14ac:dyDescent="0.25">
      <c r="A75" s="35"/>
      <c r="B75" s="36" t="s">
        <v>15</v>
      </c>
      <c r="C75" s="10">
        <v>0</v>
      </c>
      <c r="D75" s="10"/>
      <c r="E75" s="10">
        <f t="shared" si="15"/>
        <v>0</v>
      </c>
      <c r="F75" s="10"/>
      <c r="G75" s="10">
        <v>0</v>
      </c>
      <c r="H75" s="16">
        <f t="shared" si="28"/>
        <v>0</v>
      </c>
      <c r="I75" s="17">
        <f t="shared" si="29"/>
        <v>0</v>
      </c>
    </row>
    <row r="76" spans="1:9" x14ac:dyDescent="0.25">
      <c r="A76" s="35"/>
      <c r="B76" s="36" t="s">
        <v>16</v>
      </c>
      <c r="C76" s="10">
        <v>0</v>
      </c>
      <c r="D76" s="10"/>
      <c r="E76" s="10">
        <f t="shared" si="15"/>
        <v>0</v>
      </c>
      <c r="F76" s="10"/>
      <c r="G76" s="10">
        <v>0</v>
      </c>
      <c r="H76" s="16">
        <f t="shared" si="28"/>
        <v>0</v>
      </c>
      <c r="I76" s="17">
        <f t="shared" si="29"/>
        <v>0</v>
      </c>
    </row>
    <row r="77" spans="1:9" ht="15.75" thickBot="1" x14ac:dyDescent="0.3">
      <c r="A77" s="43"/>
      <c r="B77" s="44" t="s">
        <v>17</v>
      </c>
      <c r="C77" s="13">
        <v>0</v>
      </c>
      <c r="D77" s="13"/>
      <c r="E77" s="10">
        <f t="shared" si="15"/>
        <v>0</v>
      </c>
      <c r="F77" s="13"/>
      <c r="G77" s="13">
        <v>0</v>
      </c>
      <c r="H77" s="16">
        <f t="shared" si="28"/>
        <v>0</v>
      </c>
      <c r="I77" s="17">
        <f t="shared" si="29"/>
        <v>0</v>
      </c>
    </row>
    <row r="78" spans="1:9" ht="15" customHeight="1" x14ac:dyDescent="0.25">
      <c r="A78" s="45" t="s">
        <v>4</v>
      </c>
      <c r="B78" s="46" t="s">
        <v>5</v>
      </c>
      <c r="C78" s="27" t="s">
        <v>6</v>
      </c>
      <c r="D78" s="6"/>
      <c r="E78" s="6"/>
      <c r="F78" s="29" t="s">
        <v>7</v>
      </c>
      <c r="G78" s="20" t="s">
        <v>8</v>
      </c>
      <c r="H78" s="18" t="s">
        <v>9</v>
      </c>
      <c r="I78" s="18" t="s">
        <v>39</v>
      </c>
    </row>
    <row r="79" spans="1:9" ht="15.75" thickBot="1" x14ac:dyDescent="0.3">
      <c r="A79" s="47"/>
      <c r="B79" s="48"/>
      <c r="C79" s="28"/>
      <c r="D79" s="7"/>
      <c r="E79" s="7"/>
      <c r="F79" s="30"/>
      <c r="G79" s="21"/>
      <c r="H79" s="19"/>
      <c r="I79" s="19"/>
    </row>
    <row r="80" spans="1:9" s="9" customFormat="1" x14ac:dyDescent="0.25">
      <c r="A80" s="38">
        <v>9000</v>
      </c>
      <c r="B80" s="42" t="s">
        <v>36</v>
      </c>
      <c r="C80" s="12"/>
      <c r="D80" s="12"/>
      <c r="E80" s="12"/>
      <c r="F80" s="12">
        <v>0</v>
      </c>
      <c r="G80" s="12">
        <f>SUM(G81:G87)</f>
        <v>0</v>
      </c>
      <c r="H80" s="12">
        <f t="shared" ref="H80:I80" si="30">SUM(H81:H87)</f>
        <v>0</v>
      </c>
      <c r="I80" s="12">
        <f t="shared" si="30"/>
        <v>0</v>
      </c>
    </row>
    <row r="81" spans="1:9" x14ac:dyDescent="0.25">
      <c r="A81" s="49"/>
      <c r="B81" s="36" t="s">
        <v>11</v>
      </c>
      <c r="C81" s="10">
        <v>755746.56</v>
      </c>
      <c r="D81" s="10">
        <v>-755746.56</v>
      </c>
      <c r="E81" s="10">
        <f>C81+D81</f>
        <v>0</v>
      </c>
      <c r="F81" s="10"/>
      <c r="G81" s="10">
        <v>0</v>
      </c>
      <c r="H81" s="16">
        <f>G81</f>
        <v>0</v>
      </c>
      <c r="I81" s="17">
        <f>H81</f>
        <v>0</v>
      </c>
    </row>
    <row r="82" spans="1:9" x14ac:dyDescent="0.25">
      <c r="A82" s="49"/>
      <c r="B82" s="36" t="s">
        <v>12</v>
      </c>
      <c r="C82" s="10">
        <v>0</v>
      </c>
      <c r="D82" s="10"/>
      <c r="E82" s="10">
        <f t="shared" ref="E82:E87" si="31">C82+D82</f>
        <v>0</v>
      </c>
      <c r="F82" s="10"/>
      <c r="G82" s="10">
        <f t="shared" ref="G82:G87" si="32">C82</f>
        <v>0</v>
      </c>
      <c r="H82" s="16">
        <f t="shared" ref="H82:I87" si="33">G82</f>
        <v>0</v>
      </c>
      <c r="I82" s="17">
        <f t="shared" si="33"/>
        <v>0</v>
      </c>
    </row>
    <row r="83" spans="1:9" x14ac:dyDescent="0.25">
      <c r="A83" s="49"/>
      <c r="B83" s="36" t="s">
        <v>37</v>
      </c>
      <c r="C83" s="10">
        <v>0</v>
      </c>
      <c r="D83" s="10"/>
      <c r="E83" s="10">
        <f t="shared" si="31"/>
        <v>0</v>
      </c>
      <c r="F83" s="10"/>
      <c r="G83" s="10">
        <f t="shared" si="32"/>
        <v>0</v>
      </c>
      <c r="H83" s="16">
        <f t="shared" si="33"/>
        <v>0</v>
      </c>
      <c r="I83" s="17">
        <f t="shared" si="33"/>
        <v>0</v>
      </c>
    </row>
    <row r="84" spans="1:9" x14ac:dyDescent="0.25">
      <c r="A84" s="49"/>
      <c r="B84" s="36" t="s">
        <v>14</v>
      </c>
      <c r="C84" s="10">
        <v>0</v>
      </c>
      <c r="D84" s="10"/>
      <c r="E84" s="10">
        <f t="shared" si="31"/>
        <v>0</v>
      </c>
      <c r="F84" s="10"/>
      <c r="G84" s="10">
        <f t="shared" si="32"/>
        <v>0</v>
      </c>
      <c r="H84" s="16">
        <f t="shared" si="33"/>
        <v>0</v>
      </c>
      <c r="I84" s="17">
        <f t="shared" si="33"/>
        <v>0</v>
      </c>
    </row>
    <row r="85" spans="1:9" x14ac:dyDescent="0.25">
      <c r="A85" s="49"/>
      <c r="B85" s="36" t="s">
        <v>15</v>
      </c>
      <c r="C85" s="10">
        <v>0</v>
      </c>
      <c r="D85" s="10"/>
      <c r="E85" s="10">
        <f t="shared" si="31"/>
        <v>0</v>
      </c>
      <c r="F85" s="10"/>
      <c r="G85" s="10">
        <f t="shared" si="32"/>
        <v>0</v>
      </c>
      <c r="H85" s="16">
        <f t="shared" si="33"/>
        <v>0</v>
      </c>
      <c r="I85" s="17">
        <f t="shared" si="33"/>
        <v>0</v>
      </c>
    </row>
    <row r="86" spans="1:9" x14ac:dyDescent="0.25">
      <c r="A86" s="49"/>
      <c r="B86" s="36" t="s">
        <v>16</v>
      </c>
      <c r="C86" s="10">
        <v>0</v>
      </c>
      <c r="D86" s="10"/>
      <c r="E86" s="10">
        <f t="shared" si="31"/>
        <v>0</v>
      </c>
      <c r="F86" s="10"/>
      <c r="G86" s="10">
        <f t="shared" si="32"/>
        <v>0</v>
      </c>
      <c r="H86" s="16">
        <f t="shared" si="33"/>
        <v>0</v>
      </c>
      <c r="I86" s="17">
        <f>H86</f>
        <v>0</v>
      </c>
    </row>
    <row r="87" spans="1:9" ht="15.75" thickBot="1" x14ac:dyDescent="0.3">
      <c r="A87" s="50"/>
      <c r="B87" s="51" t="s">
        <v>17</v>
      </c>
      <c r="C87" s="10">
        <v>0</v>
      </c>
      <c r="D87" s="14"/>
      <c r="E87" s="10">
        <f t="shared" si="31"/>
        <v>0</v>
      </c>
      <c r="F87" s="14"/>
      <c r="G87" s="10">
        <f t="shared" si="32"/>
        <v>0</v>
      </c>
      <c r="H87" s="16">
        <f t="shared" si="33"/>
        <v>0</v>
      </c>
      <c r="I87" s="17">
        <f t="shared" ref="I87" si="34">H87</f>
        <v>0</v>
      </c>
    </row>
    <row r="88" spans="1:9" ht="15.75" thickBot="1" x14ac:dyDescent="0.3">
      <c r="A88" s="31" t="s">
        <v>38</v>
      </c>
      <c r="B88" s="32"/>
      <c r="C88" s="15">
        <f>SUM(C12:C87)</f>
        <v>34499539.000000007</v>
      </c>
      <c r="D88" s="15"/>
      <c r="E88" s="15"/>
      <c r="F88" s="15">
        <f>SUM(F12:F87)</f>
        <v>56447483.249999993</v>
      </c>
      <c r="G88" s="15">
        <f>G80+G67+G58+G50+G42+G28+G20+G12</f>
        <v>50680536.729999989</v>
      </c>
      <c r="H88" s="15">
        <f t="shared" ref="H88:I88" si="35">H80+H67+H58+H50+H42+H28+H20+H12</f>
        <v>50680536.729999989</v>
      </c>
      <c r="I88" s="15">
        <f t="shared" si="35"/>
        <v>5766946.5200000014</v>
      </c>
    </row>
  </sheetData>
  <mergeCells count="20">
    <mergeCell ref="B78:B79"/>
    <mergeCell ref="C78:C79"/>
    <mergeCell ref="F78:F79"/>
    <mergeCell ref="A88:B88"/>
    <mergeCell ref="I10:I11"/>
    <mergeCell ref="G78:G79"/>
    <mergeCell ref="H78:H79"/>
    <mergeCell ref="I78:I79"/>
    <mergeCell ref="A4:I4"/>
    <mergeCell ref="A6:I6"/>
    <mergeCell ref="A8:I8"/>
    <mergeCell ref="A10:A11"/>
    <mergeCell ref="B10:B11"/>
    <mergeCell ref="C10:C11"/>
    <mergeCell ref="F10:F11"/>
    <mergeCell ref="G10:G11"/>
    <mergeCell ref="H10:H11"/>
    <mergeCell ref="D10:D11"/>
    <mergeCell ref="E10:E11"/>
    <mergeCell ref="A78:A79"/>
  </mergeCells>
  <dataValidations count="1">
    <dataValidation type="decimal" errorStyle="warning" operator="equal" allowBlank="1" showInputMessage="1" showErrorMessage="1" errorTitle="Favor de revisar" error="El total de la columna IMPORTE POR CAPÍTULO tiene que coinicidir con el total de la columna IMPORTE POR FONDO." sqref="F88:I88">
      <formula1>C88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PE-03 </vt:lpstr>
      <vt:lpstr>'PE-03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2017-03-30T22:02:41Z</cp:lastPrinted>
  <dcterms:created xsi:type="dcterms:W3CDTF">2017-03-27T16:46:17Z</dcterms:created>
  <dcterms:modified xsi:type="dcterms:W3CDTF">2017-03-30T22:35:36Z</dcterms:modified>
</cp:coreProperties>
</file>